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nual Report\"/>
    </mc:Choice>
  </mc:AlternateContent>
  <xr:revisionPtr revIDLastSave="0" documentId="8_{9CCDEF80-068B-4691-AED7-291A9E50C62D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COVER SUMMARY - 2024" sheetId="3" r:id="rId1"/>
    <sheet name="APP 2885" sheetId="8" r:id="rId2"/>
  </sheets>
  <externalReferences>
    <externalReference r:id="rId3"/>
    <externalReference r:id="rId4"/>
  </externalReferences>
  <definedNames>
    <definedName name="AC">#REF!</definedName>
    <definedName name="JR_PAGE_ANCHOR_0_1">#REF!</definedName>
    <definedName name="JR_PAGE_ANCHOR_0_2">#REF!</definedName>
    <definedName name="NEPercentage">'[1]Rates&amp;NEB'!$B$11</definedName>
    <definedName name="SSMeasures">[2]Sheet4!$A$5:$G$115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J11" i="3"/>
  <c r="J10" i="3"/>
  <c r="C10" i="3"/>
  <c r="C11" i="3" s="1"/>
  <c r="E10" i="3"/>
  <c r="E11" i="3" s="1"/>
  <c r="K10" i="3" l="1"/>
  <c r="I10" i="3"/>
  <c r="I11" i="3" s="1"/>
  <c r="H10" i="3"/>
  <c r="F10" i="3"/>
  <c r="F11" i="3" s="1"/>
  <c r="D10" i="3"/>
  <c r="D11" i="3" s="1"/>
  <c r="N10" i="3" l="1"/>
  <c r="P11" i="3"/>
  <c r="H11" i="3"/>
  <c r="L10" i="3"/>
  <c r="Q10" i="3"/>
  <c r="P10" i="3"/>
  <c r="G10" i="3"/>
  <c r="G11" i="3" s="1"/>
  <c r="Q11" i="3"/>
  <c r="M10" i="3"/>
  <c r="L11" i="3"/>
  <c r="M11" i="3"/>
  <c r="N11" i="3" l="1"/>
  <c r="R11" i="3"/>
  <c r="R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tc={75ABACC4-2EA7-4A0A-AE39-8521574ABF68}</author>
    <author>tc={3D711222-D053-4A02-99EA-CE4712E8B725}</author>
  </authors>
  <commentList>
    <comment ref="B17" authorId="0" shapeId="0" xr:uid="{75ABACC4-2EA7-4A0A-AE39-8521574ABF68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  <comment ref="B18" authorId="1" shapeId="0" xr:uid="{3D711222-D053-4A02-99EA-CE4712E8B725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</commentList>
</comments>
</file>

<file path=xl/sharedStrings.xml><?xml version="1.0" encoding="utf-8"?>
<sst xmlns="http://schemas.openxmlformats.org/spreadsheetml/2006/main" count="60" uniqueCount="42">
  <si>
    <t>CASCADE NATURAL GAS CORPORATION</t>
  </si>
  <si>
    <t>TOTAL ANNUAL THERM SAVINGS</t>
  </si>
  <si>
    <t xml:space="preserve">  </t>
  </si>
  <si>
    <t>TOTAL</t>
  </si>
  <si>
    <t>Resúmenes de la Estimación de Costo-Efectividad de los Participantes del Programa 2024</t>
  </si>
  <si>
    <t>PROGRAMA</t>
  </si>
  <si>
    <t>Proyectos</t>
  </si>
  <si>
    <t>AHORRO TOTAL ANUAL DE THERM</t>
  </si>
  <si>
    <t>IMPACTOS NO ENERGÉTICOS</t>
  </si>
  <si>
    <t>COSTO INCREMENTAL TOTAL CON NEBS</t>
  </si>
  <si>
    <t>VIDA ÚTIL DE LA MEDIDA PONDERADA</t>
  </si>
  <si>
    <t>AHORROS TERMILÓMICOS CON DESCUENTO</t>
  </si>
  <si>
    <t>ENTREGA Y ADMINISTRACIÓN DEL PROGRAMA</t>
  </si>
  <si>
    <t>REEMBOLSO TOTAL DEL PROGRAMA</t>
  </si>
  <si>
    <t>COSTO DE LOS SERVICIOS PÚBLICOS DEL PROGRAMA</t>
  </si>
  <si>
    <t>UCT CON ENTREGA Y ADMINISTRACIÓN</t>
  </si>
  <si>
    <t>RELACIÓN COSTO-BENEFICIO UCT</t>
  </si>
  <si>
    <t>COSTO TOTAL DE LOS RECURSOS DEL PROGRAMA</t>
  </si>
  <si>
    <t>TRC CON ENTREGA Y ADMINISTRACIÓN</t>
  </si>
  <si>
    <t>TRC RELACIÓN COSTO-BENEFICIO</t>
  </si>
  <si>
    <t>RESIDENCIAL</t>
  </si>
  <si>
    <t>COMERCIAL</t>
  </si>
  <si>
    <t>TOTAL CON GASTOS NEEA Y RTF</t>
  </si>
  <si>
    <t>Tasa de interés nominal (costo del tope después de impuestos)</t>
  </si>
  <si>
    <t>Tasa de inflación</t>
  </si>
  <si>
    <t>Tasa de descuento real a largo plazo</t>
  </si>
  <si>
    <t>Gastos de transformación del mercado NEEA</t>
  </si>
  <si>
    <t>Financiación RTF</t>
  </si>
  <si>
    <t>PLAN INTEGRADO DE RECURSOS</t>
  </si>
  <si>
    <t>COSTO DE CARTERA APÉNDICE 1 CUADRO H</t>
  </si>
  <si>
    <t>COSTOS RESUMIDOS DE RECURSOS DE 45 AÑOS: COSTO COMBINADO POR TERMIA</t>
  </si>
  <si>
    <t>AÑO</t>
  </si>
  <si>
    <t>IRP ANUAL CARTERA COSTO POR TERMIA (PV)*</t>
  </si>
  <si>
    <t>NOMINAL COSTAR POR TERMO</t>
  </si>
  <si>
    <t>PV DE RECURSO CARTERA COSTO/TERMIA</t>
  </si>
  <si>
    <t>NO ENERGÍA BENEFICIO</t>
  </si>
  <si>
    <t>CARTERA COSTOS CON CONSERVACIÓN CRÉDITO</t>
  </si>
  <si>
    <t>Tasa de descuento real a largo plazo de Cascade:</t>
  </si>
  <si>
    <t>Tasa de descuento del IRP =</t>
  </si>
  <si>
    <t>Tasa de descuento revisada=</t>
  </si>
  <si>
    <t>Años 21-45 Escalada =</t>
  </si>
  <si>
    <t>(Tasa de inflación de la EIA)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</si>
</sst>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_(* #,##0_);_(* \(#,##0\);_(* &quot;-&quot;??_);_(@_)"/>
  </numFmts>
  <fonts count="5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0"/>
      <color rgb="FF000000"/>
      <name val="Segoe UI"/>
      <family val="2"/>
    </font>
    <font>
      <sz val="9"/>
      <color rgb="FF000000"/>
      <name val="Segoe U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77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0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0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0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0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0" fillId="2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0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0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0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2" applyNumberFormat="0" applyAlignment="0" applyProtection="0"/>
    <xf numFmtId="0" fontId="14" fillId="34" borderId="3" applyNumberFormat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2" applyNumberFormat="0" applyAlignment="0" applyProtection="0"/>
    <xf numFmtId="0" fontId="23" fillId="0" borderId="7" applyNumberFormat="0" applyFill="0" applyAlignment="0" applyProtection="0"/>
    <xf numFmtId="0" fontId="24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6" borderId="8" applyNumberFormat="0" applyFont="0" applyAlignment="0" applyProtection="0"/>
    <xf numFmtId="0" fontId="10" fillId="36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26" fillId="33" borderId="9" applyNumberFormat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14" applyNumberFormat="0" applyAlignment="0" applyProtection="0"/>
    <xf numFmtId="0" fontId="39" fillId="41" borderId="15" applyNumberFormat="0" applyAlignment="0" applyProtection="0"/>
    <xf numFmtId="0" fontId="40" fillId="41" borderId="14" applyNumberFormat="0" applyAlignment="0" applyProtection="0"/>
    <xf numFmtId="0" fontId="41" fillId="0" borderId="16" applyNumberFormat="0" applyFill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6" fillId="54" borderId="0" applyNumberFormat="0" applyBorder="0" applyAlignment="0" applyProtection="0"/>
    <xf numFmtId="0" fontId="4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0" fillId="55" borderId="19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164" fontId="53" fillId="0" borderId="20" xfId="0" applyNumberFormat="1" applyFont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 wrapText="1"/>
    </xf>
    <xf numFmtId="43" fontId="51" fillId="0" borderId="19" xfId="769" applyFont="1" applyBorder="1" applyAlignment="1">
      <alignment horizontal="center" vertical="center" wrapText="1"/>
    </xf>
    <xf numFmtId="44" fontId="51" fillId="0" borderId="19" xfId="758" applyFont="1" applyBorder="1" applyAlignment="1">
      <alignment horizontal="center" vertical="center" wrapText="1"/>
    </xf>
    <xf numFmtId="0" fontId="51" fillId="56" borderId="19" xfId="0" applyFont="1" applyFill="1" applyBorder="1" applyAlignment="1">
      <alignment horizontal="center" vertical="center" wrapText="1"/>
    </xf>
    <xf numFmtId="43" fontId="51" fillId="56" borderId="19" xfId="769" applyFont="1" applyFill="1" applyBorder="1" applyAlignment="1">
      <alignment horizontal="center" vertical="center" wrapText="1"/>
    </xf>
    <xf numFmtId="44" fontId="51" fillId="56" borderId="19" xfId="758" applyFont="1" applyFill="1" applyBorder="1" applyAlignment="1">
      <alignment horizontal="center" vertical="center" wrapText="1"/>
    </xf>
    <xf numFmtId="0" fontId="50" fillId="57" borderId="19" xfId="0" applyFont="1" applyFill="1" applyBorder="1" applyAlignment="1">
      <alignment horizontal="center" vertical="center" wrapText="1"/>
    </xf>
    <xf numFmtId="43" fontId="50" fillId="57" borderId="19" xfId="769" applyFont="1" applyFill="1" applyBorder="1" applyAlignment="1">
      <alignment horizontal="center" vertical="center" wrapText="1"/>
    </xf>
    <xf numFmtId="44" fontId="50" fillId="57" borderId="19" xfId="758" applyFont="1" applyFill="1" applyBorder="1" applyAlignment="1">
      <alignment horizontal="center" vertical="center" wrapText="1"/>
    </xf>
    <xf numFmtId="2" fontId="50" fillId="57" borderId="19" xfId="0" applyNumberFormat="1" applyFont="1" applyFill="1" applyBorder="1" applyAlignment="1">
      <alignment horizontal="center" vertical="center" wrapText="1"/>
    </xf>
    <xf numFmtId="44" fontId="53" fillId="0" borderId="20" xfId="758" applyFont="1" applyBorder="1" applyAlignment="1">
      <alignment horizontal="left" vertical="center" wrapText="1"/>
    </xf>
    <xf numFmtId="44" fontId="51" fillId="0" borderId="19" xfId="758" applyFont="1" applyFill="1" applyBorder="1" applyAlignment="1">
      <alignment horizontal="center" vertical="center" wrapText="1"/>
    </xf>
    <xf numFmtId="43" fontId="51" fillId="0" borderId="19" xfId="769" applyFont="1" applyFill="1" applyBorder="1" applyAlignment="1">
      <alignment horizontal="center" vertical="center" wrapText="1"/>
    </xf>
    <xf numFmtId="8" fontId="51" fillId="0" borderId="19" xfId="758" applyNumberFormat="1" applyFont="1" applyBorder="1" applyAlignment="1">
      <alignment horizontal="center" vertical="center" wrapText="1"/>
    </xf>
    <xf numFmtId="8" fontId="51" fillId="0" borderId="19" xfId="758" applyNumberFormat="1" applyFont="1" applyFill="1" applyBorder="1" applyAlignment="1">
      <alignment horizontal="center" vertical="center" wrapText="1"/>
    </xf>
    <xf numFmtId="165" fontId="51" fillId="0" borderId="19" xfId="769" applyNumberFormat="1" applyFont="1" applyFill="1" applyBorder="1" applyAlignment="1">
      <alignment horizontal="center" vertical="center" wrapText="1"/>
    </xf>
    <xf numFmtId="165" fontId="51" fillId="56" borderId="19" xfId="769" applyNumberFormat="1" applyFont="1" applyFill="1" applyBorder="1" applyAlignment="1">
      <alignment horizontal="center" vertical="center" wrapText="1"/>
    </xf>
    <xf numFmtId="8" fontId="51" fillId="56" borderId="19" xfId="758" applyNumberFormat="1" applyFont="1" applyFill="1" applyBorder="1" applyAlignment="1">
      <alignment horizontal="center" vertical="center" wrapText="1"/>
    </xf>
    <xf numFmtId="8" fontId="51" fillId="56" borderId="19" xfId="769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10" fontId="8" fillId="0" borderId="0" xfId="0" applyNumberFormat="1" applyFont="1"/>
    <xf numFmtId="165" fontId="51" fillId="0" borderId="19" xfId="769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7" xfId="0" applyFont="1" applyBorder="1"/>
    <xf numFmtId="0" fontId="55" fillId="0" borderId="29" xfId="0" applyFont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center" wrapText="1"/>
    </xf>
    <xf numFmtId="0" fontId="55" fillId="0" borderId="26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51" fillId="0" borderId="23" xfId="0" applyFont="1" applyBorder="1" applyAlignment="1">
      <alignment horizontal="center" vertical="center" wrapText="1"/>
    </xf>
    <xf numFmtId="0" fontId="51" fillId="0" borderId="24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8" fontId="51" fillId="0" borderId="21" xfId="0" applyNumberFormat="1" applyFont="1" applyBorder="1" applyAlignment="1">
      <alignment horizontal="center" vertical="center" wrapText="1"/>
    </xf>
    <xf numFmtId="9" fontId="51" fillId="0" borderId="21" xfId="0" applyNumberFormat="1" applyFont="1" applyBorder="1" applyAlignment="1">
      <alignment horizontal="center" vertical="center" wrapText="1"/>
    </xf>
    <xf numFmtId="0" fontId="0" fillId="0" borderId="0" xfId="0" applyFont="1"/>
  </cellXfs>
  <cellStyles count="773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" xfId="769" builtinId="3"/>
    <cellStyle name="Comma 2" xfId="68" xr:uid="{00000000-0005-0000-0000-00007F000000}"/>
    <cellStyle name="Comma 2 10" xfId="732" xr:uid="{00000000-0005-0000-0000-000080000000}"/>
    <cellStyle name="Comma 2 11" xfId="744" xr:uid="{00000000-0005-0000-0000-000081000000}"/>
    <cellStyle name="Comma 2 12" xfId="486" xr:uid="{00000000-0005-0000-0000-000082000000}"/>
    <cellStyle name="Comma 2 13" xfId="765" xr:uid="{00000000-0005-0000-0000-000083000000}"/>
    <cellStyle name="Comma 2 2" xfId="69" xr:uid="{00000000-0005-0000-0000-000084000000}"/>
    <cellStyle name="Comma 2 3" xfId="70" xr:uid="{00000000-0005-0000-0000-000085000000}"/>
    <cellStyle name="Comma 2 4" xfId="71" xr:uid="{00000000-0005-0000-0000-000086000000}"/>
    <cellStyle name="Comma 2 4 2" xfId="72" xr:uid="{00000000-0005-0000-0000-000087000000}"/>
    <cellStyle name="Comma 2 4 2 2" xfId="73" xr:uid="{00000000-0005-0000-0000-000088000000}"/>
    <cellStyle name="Comma 2 4 2 2 2" xfId="689" xr:uid="{00000000-0005-0000-0000-000089000000}"/>
    <cellStyle name="Comma 2 4 2 3" xfId="563" xr:uid="{00000000-0005-0000-0000-00008A000000}"/>
    <cellStyle name="Comma 2 4 3" xfId="74" xr:uid="{00000000-0005-0000-0000-00008B000000}"/>
    <cellStyle name="Comma 2 4 3 2" xfId="626" xr:uid="{00000000-0005-0000-0000-00008C000000}"/>
    <cellStyle name="Comma 2 4 4" xfId="500" xr:uid="{00000000-0005-0000-0000-00008D000000}"/>
    <cellStyle name="Comma 2 5" xfId="75" xr:uid="{00000000-0005-0000-0000-00008E000000}"/>
    <cellStyle name="Comma 2 5 2" xfId="76" xr:uid="{00000000-0005-0000-0000-00008F000000}"/>
    <cellStyle name="Comma 2 5 2 2" xfId="77" xr:uid="{00000000-0005-0000-0000-000090000000}"/>
    <cellStyle name="Comma 2 5 2 2 2" xfId="708" xr:uid="{00000000-0005-0000-0000-000091000000}"/>
    <cellStyle name="Comma 2 5 2 3" xfId="582" xr:uid="{00000000-0005-0000-0000-000092000000}"/>
    <cellStyle name="Comma 2 5 3" xfId="78" xr:uid="{00000000-0005-0000-0000-000093000000}"/>
    <cellStyle name="Comma 2 5 3 2" xfId="645" xr:uid="{00000000-0005-0000-0000-000094000000}"/>
    <cellStyle name="Comma 2 5 4" xfId="519" xr:uid="{00000000-0005-0000-0000-000095000000}"/>
    <cellStyle name="Comma 2 6" xfId="79" xr:uid="{00000000-0005-0000-0000-000096000000}"/>
    <cellStyle name="Comma 2 6 2" xfId="80" xr:uid="{00000000-0005-0000-0000-000097000000}"/>
    <cellStyle name="Comma 2 6 2 2" xfId="81" xr:uid="{00000000-0005-0000-0000-000098000000}"/>
    <cellStyle name="Comma 2 6 2 2 2" xfId="714" xr:uid="{00000000-0005-0000-0000-000099000000}"/>
    <cellStyle name="Comma 2 6 2 3" xfId="588" xr:uid="{00000000-0005-0000-0000-00009A000000}"/>
    <cellStyle name="Comma 2 6 3" xfId="82" xr:uid="{00000000-0005-0000-0000-00009B000000}"/>
    <cellStyle name="Comma 2 6 3 2" xfId="651" xr:uid="{00000000-0005-0000-0000-00009C000000}"/>
    <cellStyle name="Comma 2 6 4" xfId="525" xr:uid="{00000000-0005-0000-0000-00009D000000}"/>
    <cellStyle name="Comma 2 7" xfId="83" xr:uid="{00000000-0005-0000-0000-00009E000000}"/>
    <cellStyle name="Comma 2 7 2" xfId="84" xr:uid="{00000000-0005-0000-0000-00009F000000}"/>
    <cellStyle name="Comma 2 7 2 2" xfId="664" xr:uid="{00000000-0005-0000-0000-0000A0000000}"/>
    <cellStyle name="Comma 2 7 3" xfId="538" xr:uid="{00000000-0005-0000-0000-0000A1000000}"/>
    <cellStyle name="Comma 2 8" xfId="85" xr:uid="{00000000-0005-0000-0000-0000A2000000}"/>
    <cellStyle name="Comma 2 8 2" xfId="601" xr:uid="{00000000-0005-0000-0000-0000A3000000}"/>
    <cellStyle name="Comma 2 9" xfId="86" xr:uid="{00000000-0005-0000-0000-0000A4000000}"/>
    <cellStyle name="Comma 2 9 2" xfId="726" xr:uid="{00000000-0005-0000-0000-0000A5000000}"/>
    <cellStyle name="Comma 3" xfId="87" xr:uid="{00000000-0005-0000-0000-0000A6000000}"/>
    <cellStyle name="Comma 3 10" xfId="767" xr:uid="{00000000-0005-0000-0000-0000A7000000}"/>
    <cellStyle name="Comma 3 2" xfId="88" xr:uid="{00000000-0005-0000-0000-0000A8000000}"/>
    <cellStyle name="Comma 3 2 2" xfId="89" xr:uid="{00000000-0005-0000-0000-0000A9000000}"/>
    <cellStyle name="Comma 3 2 2 2" xfId="90" xr:uid="{00000000-0005-0000-0000-0000AA000000}"/>
    <cellStyle name="Comma 3 2 2 2 2" xfId="91" xr:uid="{00000000-0005-0000-0000-0000AB000000}"/>
    <cellStyle name="Comma 3 2 2 2 2 2" xfId="712" xr:uid="{00000000-0005-0000-0000-0000AC000000}"/>
    <cellStyle name="Comma 3 2 2 2 3" xfId="586" xr:uid="{00000000-0005-0000-0000-0000AD000000}"/>
    <cellStyle name="Comma 3 2 2 3" xfId="92" xr:uid="{00000000-0005-0000-0000-0000AE000000}"/>
    <cellStyle name="Comma 3 2 2 3 2" xfId="649" xr:uid="{00000000-0005-0000-0000-0000AF000000}"/>
    <cellStyle name="Comma 3 2 2 4" xfId="523" xr:uid="{00000000-0005-0000-0000-0000B0000000}"/>
    <cellStyle name="Comma 3 2 3" xfId="93" xr:uid="{00000000-0005-0000-0000-0000B1000000}"/>
    <cellStyle name="Comma 3 2 3 2" xfId="94" xr:uid="{00000000-0005-0000-0000-0000B2000000}"/>
    <cellStyle name="Comma 3 2 3 2 2" xfId="692" xr:uid="{00000000-0005-0000-0000-0000B3000000}"/>
    <cellStyle name="Comma 3 2 3 3" xfId="566" xr:uid="{00000000-0005-0000-0000-0000B4000000}"/>
    <cellStyle name="Comma 3 2 4" xfId="95" xr:uid="{00000000-0005-0000-0000-0000B5000000}"/>
    <cellStyle name="Comma 3 2 4 2" xfId="629" xr:uid="{00000000-0005-0000-0000-0000B6000000}"/>
    <cellStyle name="Comma 3 2 5" xfId="96" xr:uid="{00000000-0005-0000-0000-0000B7000000}"/>
    <cellStyle name="Comma 3 2 5 2" xfId="727" xr:uid="{00000000-0005-0000-0000-0000B8000000}"/>
    <cellStyle name="Comma 3 2 6" xfId="503" xr:uid="{00000000-0005-0000-0000-0000B9000000}"/>
    <cellStyle name="Comma 3 3" xfId="97" xr:uid="{00000000-0005-0000-0000-0000BA000000}"/>
    <cellStyle name="Comma 3 4" xfId="98" xr:uid="{00000000-0005-0000-0000-0000BB000000}"/>
    <cellStyle name="Comma 3 4 2" xfId="99" xr:uid="{00000000-0005-0000-0000-0000BC000000}"/>
    <cellStyle name="Comma 3 4 2 2" xfId="100" xr:uid="{00000000-0005-0000-0000-0000BD000000}"/>
    <cellStyle name="Comma 3 4 2 2 2" xfId="715" xr:uid="{00000000-0005-0000-0000-0000BE000000}"/>
    <cellStyle name="Comma 3 4 2 3" xfId="589" xr:uid="{00000000-0005-0000-0000-0000BF000000}"/>
    <cellStyle name="Comma 3 4 3" xfId="101" xr:uid="{00000000-0005-0000-0000-0000C0000000}"/>
    <cellStyle name="Comma 3 4 3 2" xfId="652" xr:uid="{00000000-0005-0000-0000-0000C1000000}"/>
    <cellStyle name="Comma 3 4 4" xfId="526" xr:uid="{00000000-0005-0000-0000-0000C2000000}"/>
    <cellStyle name="Comma 3 5" xfId="102" xr:uid="{00000000-0005-0000-0000-0000C3000000}"/>
    <cellStyle name="Comma 3 5 2" xfId="103" xr:uid="{00000000-0005-0000-0000-0000C4000000}"/>
    <cellStyle name="Comma 3 5 2 2" xfId="667" xr:uid="{00000000-0005-0000-0000-0000C5000000}"/>
    <cellStyle name="Comma 3 5 3" xfId="541" xr:uid="{00000000-0005-0000-0000-0000C6000000}"/>
    <cellStyle name="Comma 3 6" xfId="104" xr:uid="{00000000-0005-0000-0000-0000C7000000}"/>
    <cellStyle name="Comma 3 6 2" xfId="604" xr:uid="{00000000-0005-0000-0000-0000C8000000}"/>
    <cellStyle name="Comma 3 7" xfId="733" xr:uid="{00000000-0005-0000-0000-0000C9000000}"/>
    <cellStyle name="Comma 3 8" xfId="745" xr:uid="{00000000-0005-0000-0000-0000CA000000}"/>
    <cellStyle name="Comma 3 9" xfId="489" xr:uid="{00000000-0005-0000-0000-0000CB000000}"/>
    <cellStyle name="Comma 4" xfId="105" xr:uid="{00000000-0005-0000-0000-0000CC000000}"/>
    <cellStyle name="Comma 5" xfId="106" xr:uid="{00000000-0005-0000-0000-0000CD000000}"/>
    <cellStyle name="Currency" xfId="758" builtinId="4"/>
    <cellStyle name="Currency 2" xfId="107" xr:uid="{00000000-0005-0000-0000-0000CF000000}"/>
    <cellStyle name="Currency 2 10" xfId="734" xr:uid="{00000000-0005-0000-0000-0000D0000000}"/>
    <cellStyle name="Currency 2 11" xfId="746" xr:uid="{00000000-0005-0000-0000-0000D1000000}"/>
    <cellStyle name="Currency 2 12" xfId="487" xr:uid="{00000000-0005-0000-0000-0000D2000000}"/>
    <cellStyle name="Currency 2 13" xfId="762" xr:uid="{00000000-0005-0000-0000-0000D3000000}"/>
    <cellStyle name="Currency 2 2" xfId="108" xr:uid="{00000000-0005-0000-0000-0000D4000000}"/>
    <cellStyle name="Currency 2 2 2" xfId="109" xr:uid="{00000000-0005-0000-0000-0000D5000000}"/>
    <cellStyle name="Currency 2 2 2 2" xfId="110" xr:uid="{00000000-0005-0000-0000-0000D6000000}"/>
    <cellStyle name="Currency 2 2 2 2 2" xfId="111" xr:uid="{00000000-0005-0000-0000-0000D7000000}"/>
    <cellStyle name="Currency 2 2 2 2 2 2" xfId="699" xr:uid="{00000000-0005-0000-0000-0000D8000000}"/>
    <cellStyle name="Currency 2 2 2 2 3" xfId="573" xr:uid="{00000000-0005-0000-0000-0000D9000000}"/>
    <cellStyle name="Currency 2 2 2 3" xfId="112" xr:uid="{00000000-0005-0000-0000-0000DA000000}"/>
    <cellStyle name="Currency 2 2 2 3 2" xfId="636" xr:uid="{00000000-0005-0000-0000-0000DB000000}"/>
    <cellStyle name="Currency 2 2 2 4" xfId="510" xr:uid="{00000000-0005-0000-0000-0000DC000000}"/>
    <cellStyle name="Currency 2 2 3" xfId="113" xr:uid="{00000000-0005-0000-0000-0000DD000000}"/>
    <cellStyle name="Currency 2 2 3 2" xfId="114" xr:uid="{00000000-0005-0000-0000-0000DE000000}"/>
    <cellStyle name="Currency 2 2 3 2 2" xfId="115" xr:uid="{00000000-0005-0000-0000-0000DF000000}"/>
    <cellStyle name="Currency 2 2 3 2 2 2" xfId="717" xr:uid="{00000000-0005-0000-0000-0000E0000000}"/>
    <cellStyle name="Currency 2 2 3 2 3" xfId="591" xr:uid="{00000000-0005-0000-0000-0000E1000000}"/>
    <cellStyle name="Currency 2 2 3 3" xfId="116" xr:uid="{00000000-0005-0000-0000-0000E2000000}"/>
    <cellStyle name="Currency 2 2 3 3 2" xfId="654" xr:uid="{00000000-0005-0000-0000-0000E3000000}"/>
    <cellStyle name="Currency 2 2 3 4" xfId="528" xr:uid="{00000000-0005-0000-0000-0000E4000000}"/>
    <cellStyle name="Currency 2 2 4" xfId="117" xr:uid="{00000000-0005-0000-0000-0000E5000000}"/>
    <cellStyle name="Currency 2 2 4 2" xfId="118" xr:uid="{00000000-0005-0000-0000-0000E6000000}"/>
    <cellStyle name="Currency 2 2 4 2 2" xfId="674" xr:uid="{00000000-0005-0000-0000-0000E7000000}"/>
    <cellStyle name="Currency 2 2 4 3" xfId="548" xr:uid="{00000000-0005-0000-0000-0000E8000000}"/>
    <cellStyle name="Currency 2 2 5" xfId="119" xr:uid="{00000000-0005-0000-0000-0000E9000000}"/>
    <cellStyle name="Currency 2 2 5 2" xfId="611" xr:uid="{00000000-0005-0000-0000-0000EA000000}"/>
    <cellStyle name="Currency 2 2 6" xfId="735" xr:uid="{00000000-0005-0000-0000-0000EB000000}"/>
    <cellStyle name="Currency 2 2 7" xfId="747" xr:uid="{00000000-0005-0000-0000-0000EC000000}"/>
    <cellStyle name="Currency 2 2 8" xfId="496" xr:uid="{00000000-0005-0000-0000-0000ED000000}"/>
    <cellStyle name="Currency 2 3" xfId="120" xr:uid="{00000000-0005-0000-0000-0000EE000000}"/>
    <cellStyle name="Currency 2 3 2" xfId="121" xr:uid="{00000000-0005-0000-0000-0000EF000000}"/>
    <cellStyle name="Currency 2 3 2 2" xfId="122" xr:uid="{00000000-0005-0000-0000-0000F0000000}"/>
    <cellStyle name="Currency 2 3 2 2 2" xfId="704" xr:uid="{00000000-0005-0000-0000-0000F1000000}"/>
    <cellStyle name="Currency 2 3 2 3" xfId="578" xr:uid="{00000000-0005-0000-0000-0000F2000000}"/>
    <cellStyle name="Currency 2 3 3" xfId="123" xr:uid="{00000000-0005-0000-0000-0000F3000000}"/>
    <cellStyle name="Currency 2 3 3 2" xfId="641" xr:uid="{00000000-0005-0000-0000-0000F4000000}"/>
    <cellStyle name="Currency 2 3 4" xfId="515" xr:uid="{00000000-0005-0000-0000-0000F5000000}"/>
    <cellStyle name="Currency 2 4" xfId="124" xr:uid="{00000000-0005-0000-0000-0000F6000000}"/>
    <cellStyle name="Currency 2 4 2" xfId="125" xr:uid="{00000000-0005-0000-0000-0000F7000000}"/>
    <cellStyle name="Currency 2 4 2 2" xfId="126" xr:uid="{00000000-0005-0000-0000-0000F8000000}"/>
    <cellStyle name="Currency 2 4 2 2 2" xfId="690" xr:uid="{00000000-0005-0000-0000-0000F9000000}"/>
    <cellStyle name="Currency 2 4 2 3" xfId="564" xr:uid="{00000000-0005-0000-0000-0000FA000000}"/>
    <cellStyle name="Currency 2 4 3" xfId="127" xr:uid="{00000000-0005-0000-0000-0000FB000000}"/>
    <cellStyle name="Currency 2 4 3 2" xfId="627" xr:uid="{00000000-0005-0000-0000-0000FC000000}"/>
    <cellStyle name="Currency 2 4 4" xfId="501" xr:uid="{00000000-0005-0000-0000-0000FD000000}"/>
    <cellStyle name="Currency 2 5" xfId="128" xr:uid="{00000000-0005-0000-0000-0000FE000000}"/>
    <cellStyle name="Currency 2 5 2" xfId="129" xr:uid="{00000000-0005-0000-0000-0000FF000000}"/>
    <cellStyle name="Currency 2 5 2 2" xfId="130" xr:uid="{00000000-0005-0000-0000-000000010000}"/>
    <cellStyle name="Currency 2 5 2 2 2" xfId="709" xr:uid="{00000000-0005-0000-0000-000001010000}"/>
    <cellStyle name="Currency 2 5 2 3" xfId="583" xr:uid="{00000000-0005-0000-0000-000002010000}"/>
    <cellStyle name="Currency 2 5 3" xfId="131" xr:uid="{00000000-0005-0000-0000-000003010000}"/>
    <cellStyle name="Currency 2 5 3 2" xfId="646" xr:uid="{00000000-0005-0000-0000-000004010000}"/>
    <cellStyle name="Currency 2 5 4" xfId="520" xr:uid="{00000000-0005-0000-0000-000005010000}"/>
    <cellStyle name="Currency 2 6" xfId="132" xr:uid="{00000000-0005-0000-0000-000006010000}"/>
    <cellStyle name="Currency 2 6 2" xfId="133" xr:uid="{00000000-0005-0000-0000-000007010000}"/>
    <cellStyle name="Currency 2 6 2 2" xfId="134" xr:uid="{00000000-0005-0000-0000-000008010000}"/>
    <cellStyle name="Currency 2 6 2 2 2" xfId="716" xr:uid="{00000000-0005-0000-0000-000009010000}"/>
    <cellStyle name="Currency 2 6 2 3" xfId="590" xr:uid="{00000000-0005-0000-0000-00000A010000}"/>
    <cellStyle name="Currency 2 6 3" xfId="135" xr:uid="{00000000-0005-0000-0000-00000B010000}"/>
    <cellStyle name="Currency 2 6 3 2" xfId="653" xr:uid="{00000000-0005-0000-0000-00000C010000}"/>
    <cellStyle name="Currency 2 6 4" xfId="527" xr:uid="{00000000-0005-0000-0000-00000D010000}"/>
    <cellStyle name="Currency 2 7" xfId="136" xr:uid="{00000000-0005-0000-0000-00000E010000}"/>
    <cellStyle name="Currency 2 7 2" xfId="137" xr:uid="{00000000-0005-0000-0000-00000F010000}"/>
    <cellStyle name="Currency 2 7 2 2" xfId="665" xr:uid="{00000000-0005-0000-0000-000010010000}"/>
    <cellStyle name="Currency 2 7 3" xfId="539" xr:uid="{00000000-0005-0000-0000-000011010000}"/>
    <cellStyle name="Currency 2 8" xfId="138" xr:uid="{00000000-0005-0000-0000-000012010000}"/>
    <cellStyle name="Currency 2 8 2" xfId="602" xr:uid="{00000000-0005-0000-0000-000013010000}"/>
    <cellStyle name="Currency 2 9" xfId="139" xr:uid="{00000000-0005-0000-0000-000014010000}"/>
    <cellStyle name="Currency 2 9 2" xfId="728" xr:uid="{00000000-0005-0000-0000-000015010000}"/>
    <cellStyle name="Currency 3" xfId="1" xr:uid="{00000000-0005-0000-0000-000016010000}"/>
    <cellStyle name="Currency 3 10" xfId="490" xr:uid="{00000000-0005-0000-0000-000017010000}"/>
    <cellStyle name="Currency 3 11" xfId="768" xr:uid="{00000000-0005-0000-0000-000018010000}"/>
    <cellStyle name="Currency 3 2" xfId="140" xr:uid="{00000000-0005-0000-0000-000019010000}"/>
    <cellStyle name="Currency 3 2 2" xfId="141" xr:uid="{00000000-0005-0000-0000-00001A010000}"/>
    <cellStyle name="Currency 3 2 2 2" xfId="142" xr:uid="{00000000-0005-0000-0000-00001B010000}"/>
    <cellStyle name="Currency 3 2 2 2 2" xfId="143" xr:uid="{00000000-0005-0000-0000-00001C010000}"/>
    <cellStyle name="Currency 3 2 2 2 2 2" xfId="713" xr:uid="{00000000-0005-0000-0000-00001D010000}"/>
    <cellStyle name="Currency 3 2 2 2 3" xfId="587" xr:uid="{00000000-0005-0000-0000-00001E010000}"/>
    <cellStyle name="Currency 3 2 2 3" xfId="144" xr:uid="{00000000-0005-0000-0000-00001F010000}"/>
    <cellStyle name="Currency 3 2 2 3 2" xfId="650" xr:uid="{00000000-0005-0000-0000-000020010000}"/>
    <cellStyle name="Currency 3 2 2 4" xfId="524" xr:uid="{00000000-0005-0000-0000-000021010000}"/>
    <cellStyle name="Currency 3 2 3" xfId="145" xr:uid="{00000000-0005-0000-0000-000022010000}"/>
    <cellStyle name="Currency 3 2 3 2" xfId="729" xr:uid="{00000000-0005-0000-0000-000023010000}"/>
    <cellStyle name="Currency 3 2 4" xfId="146" xr:uid="{00000000-0005-0000-0000-000024010000}"/>
    <cellStyle name="Currency 3 3" xfId="147" xr:uid="{00000000-0005-0000-0000-000025010000}"/>
    <cellStyle name="Currency 3 3 2" xfId="148" xr:uid="{00000000-0005-0000-0000-000026010000}"/>
    <cellStyle name="Currency 3 3 2 2" xfId="149" xr:uid="{00000000-0005-0000-0000-000027010000}"/>
    <cellStyle name="Currency 3 3 2 2 2" xfId="693" xr:uid="{00000000-0005-0000-0000-000028010000}"/>
    <cellStyle name="Currency 3 3 2 3" xfId="567" xr:uid="{00000000-0005-0000-0000-000029010000}"/>
    <cellStyle name="Currency 3 3 3" xfId="150" xr:uid="{00000000-0005-0000-0000-00002A010000}"/>
    <cellStyle name="Currency 3 3 3 2" xfId="630" xr:uid="{00000000-0005-0000-0000-00002B010000}"/>
    <cellStyle name="Currency 3 3 4" xfId="504" xr:uid="{00000000-0005-0000-0000-00002C010000}"/>
    <cellStyle name="Currency 3 4" xfId="151" xr:uid="{00000000-0005-0000-0000-00002D010000}"/>
    <cellStyle name="Currency 3 5" xfId="152" xr:uid="{00000000-0005-0000-0000-00002E010000}"/>
    <cellStyle name="Currency 3 5 2" xfId="153" xr:uid="{00000000-0005-0000-0000-00002F010000}"/>
    <cellStyle name="Currency 3 5 2 2" xfId="154" xr:uid="{00000000-0005-0000-0000-000030010000}"/>
    <cellStyle name="Currency 3 5 2 2 2" xfId="718" xr:uid="{00000000-0005-0000-0000-000031010000}"/>
    <cellStyle name="Currency 3 5 2 3" xfId="592" xr:uid="{00000000-0005-0000-0000-000032010000}"/>
    <cellStyle name="Currency 3 5 3" xfId="155" xr:uid="{00000000-0005-0000-0000-000033010000}"/>
    <cellStyle name="Currency 3 5 3 2" xfId="655" xr:uid="{00000000-0005-0000-0000-000034010000}"/>
    <cellStyle name="Currency 3 5 4" xfId="529" xr:uid="{00000000-0005-0000-0000-000035010000}"/>
    <cellStyle name="Currency 3 6" xfId="156" xr:uid="{00000000-0005-0000-0000-000036010000}"/>
    <cellStyle name="Currency 3 6 2" xfId="157" xr:uid="{00000000-0005-0000-0000-000037010000}"/>
    <cellStyle name="Currency 3 6 2 2" xfId="668" xr:uid="{00000000-0005-0000-0000-000038010000}"/>
    <cellStyle name="Currency 3 6 3" xfId="542" xr:uid="{00000000-0005-0000-0000-000039010000}"/>
    <cellStyle name="Currency 3 7" xfId="158" xr:uid="{00000000-0005-0000-0000-00003A010000}"/>
    <cellStyle name="Currency 3 7 2" xfId="605" xr:uid="{00000000-0005-0000-0000-00003B010000}"/>
    <cellStyle name="Currency 3 8" xfId="736" xr:uid="{00000000-0005-0000-0000-00003C010000}"/>
    <cellStyle name="Currency 3 9" xfId="748" xr:uid="{00000000-0005-0000-0000-00003D010000}"/>
    <cellStyle name="Currency 4" xfId="3" xr:uid="{00000000-0005-0000-0000-00003E010000}"/>
    <cellStyle name="Currency 4 2" xfId="159" xr:uid="{00000000-0005-0000-0000-00003F010000}"/>
    <cellStyle name="Currency 4 2 2" xfId="160" xr:uid="{00000000-0005-0000-0000-000040010000}"/>
    <cellStyle name="Currency 4 2 2 2" xfId="161" xr:uid="{00000000-0005-0000-0000-000041010000}"/>
    <cellStyle name="Currency 4 2 2 2 2" xfId="162" xr:uid="{00000000-0005-0000-0000-000042010000}"/>
    <cellStyle name="Currency 4 2 2 2 2 2" xfId="697" xr:uid="{00000000-0005-0000-0000-000043010000}"/>
    <cellStyle name="Currency 4 2 2 2 3" xfId="571" xr:uid="{00000000-0005-0000-0000-000044010000}"/>
    <cellStyle name="Currency 4 2 2 3" xfId="163" xr:uid="{00000000-0005-0000-0000-000045010000}"/>
    <cellStyle name="Currency 4 2 2 3 2" xfId="634" xr:uid="{00000000-0005-0000-0000-000046010000}"/>
    <cellStyle name="Currency 4 2 2 4" xfId="508" xr:uid="{00000000-0005-0000-0000-000047010000}"/>
    <cellStyle name="Currency 4 2 3" xfId="164" xr:uid="{00000000-0005-0000-0000-000048010000}"/>
    <cellStyle name="Currency 4 2 3 2" xfId="165" xr:uid="{00000000-0005-0000-0000-000049010000}"/>
    <cellStyle name="Currency 4 2 3 2 2" xfId="166" xr:uid="{00000000-0005-0000-0000-00004A010000}"/>
    <cellStyle name="Currency 4 2 3 2 2 2" xfId="719" xr:uid="{00000000-0005-0000-0000-00004B010000}"/>
    <cellStyle name="Currency 4 2 3 2 3" xfId="593" xr:uid="{00000000-0005-0000-0000-00004C010000}"/>
    <cellStyle name="Currency 4 2 3 3" xfId="167" xr:uid="{00000000-0005-0000-0000-00004D010000}"/>
    <cellStyle name="Currency 4 2 3 3 2" xfId="656" xr:uid="{00000000-0005-0000-0000-00004E010000}"/>
    <cellStyle name="Currency 4 2 3 4" xfId="530" xr:uid="{00000000-0005-0000-0000-00004F010000}"/>
    <cellStyle name="Currency 4 2 4" xfId="168" xr:uid="{00000000-0005-0000-0000-000050010000}"/>
    <cellStyle name="Currency 4 2 4 2" xfId="169" xr:uid="{00000000-0005-0000-0000-000051010000}"/>
    <cellStyle name="Currency 4 2 4 2 2" xfId="672" xr:uid="{00000000-0005-0000-0000-000052010000}"/>
    <cellStyle name="Currency 4 2 4 3" xfId="546" xr:uid="{00000000-0005-0000-0000-000053010000}"/>
    <cellStyle name="Currency 4 2 5" xfId="170" xr:uid="{00000000-0005-0000-0000-000054010000}"/>
    <cellStyle name="Currency 4 2 5 2" xfId="609" xr:uid="{00000000-0005-0000-0000-000055010000}"/>
    <cellStyle name="Currency 4 2 6" xfId="737" xr:uid="{00000000-0005-0000-0000-000056010000}"/>
    <cellStyle name="Currency 4 2 7" xfId="749" xr:uid="{00000000-0005-0000-0000-000057010000}"/>
    <cellStyle name="Currency 4 2 8" xfId="494" xr:uid="{00000000-0005-0000-0000-000058010000}"/>
    <cellStyle name="Currency 4 3" xfId="171" xr:uid="{00000000-0005-0000-0000-000059010000}"/>
    <cellStyle name="Currency 5" xfId="172" xr:uid="{00000000-0005-0000-0000-00005A010000}"/>
    <cellStyle name="Currency 5 2" xfId="173" xr:uid="{00000000-0005-0000-0000-00005B010000}"/>
    <cellStyle name="Currency 5 2 2" xfId="174" xr:uid="{00000000-0005-0000-0000-00005C010000}"/>
    <cellStyle name="Currency 5 2 2 2" xfId="701" xr:uid="{00000000-0005-0000-0000-00005D010000}"/>
    <cellStyle name="Currency 5 2 3" xfId="575" xr:uid="{00000000-0005-0000-0000-00005E010000}"/>
    <cellStyle name="Currency 5 3" xfId="175" xr:uid="{00000000-0005-0000-0000-00005F010000}"/>
    <cellStyle name="Currency 5 3 2" xfId="638" xr:uid="{00000000-0005-0000-0000-000060010000}"/>
    <cellStyle name="Currency 5 4" xfId="512" xr:uid="{00000000-0005-0000-0000-000061010000}"/>
    <cellStyle name="Currency 6" xfId="176" xr:uid="{00000000-0005-0000-0000-000062010000}"/>
    <cellStyle name="Currency 7" xfId="757" xr:uid="{00000000-0005-0000-0000-000063010000}"/>
    <cellStyle name="Currency 8" xfId="760" xr:uid="{00000000-0005-0000-0000-000064010000}"/>
    <cellStyle name="Explanatory Text" xfId="458" builtinId="53" customBuiltin="1"/>
    <cellStyle name="Explanatory Text 2" xfId="177" xr:uid="{00000000-0005-0000-0000-000066010000}"/>
    <cellStyle name="Good" xfId="449" builtinId="26" customBuiltin="1"/>
    <cellStyle name="Good 2" xfId="178" xr:uid="{00000000-0005-0000-0000-000068010000}"/>
    <cellStyle name="Heading 1" xfId="445" builtinId="16" customBuiltin="1"/>
    <cellStyle name="Heading 1 2" xfId="179" xr:uid="{00000000-0005-0000-0000-00006A010000}"/>
    <cellStyle name="Heading 2" xfId="446" builtinId="17" customBuiltin="1"/>
    <cellStyle name="Heading 2 2" xfId="180" xr:uid="{00000000-0005-0000-0000-00006C010000}"/>
    <cellStyle name="Heading 3" xfId="447" builtinId="18" customBuiltin="1"/>
    <cellStyle name="Heading 3 2" xfId="181" xr:uid="{00000000-0005-0000-0000-00006E010000}"/>
    <cellStyle name="Heading 4" xfId="448" builtinId="19" customBuiltin="1"/>
    <cellStyle name="Heading 4 2" xfId="182" xr:uid="{00000000-0005-0000-0000-000070010000}"/>
    <cellStyle name="Input" xfId="452" builtinId="20" customBuiltin="1"/>
    <cellStyle name="Input 2" xfId="183" xr:uid="{00000000-0005-0000-0000-000072010000}"/>
    <cellStyle name="Linked Cell" xfId="455" builtinId="24" customBuiltin="1"/>
    <cellStyle name="Linked Cell 2" xfId="184" xr:uid="{00000000-0005-0000-0000-000074010000}"/>
    <cellStyle name="Neutral" xfId="451" builtinId="28" customBuiltin="1"/>
    <cellStyle name="Neutral 2" xfId="185" xr:uid="{00000000-0005-0000-0000-000076010000}"/>
    <cellStyle name="Normal" xfId="0" builtinId="0"/>
    <cellStyle name="Normal 10" xfId="186" xr:uid="{00000000-0005-0000-0000-000078010000}"/>
    <cellStyle name="Normal 10 2" xfId="187" xr:uid="{00000000-0005-0000-0000-000079010000}"/>
    <cellStyle name="Normal 10 3" xfId="188" xr:uid="{00000000-0005-0000-0000-00007A010000}"/>
    <cellStyle name="Normal 11" xfId="189" xr:uid="{00000000-0005-0000-0000-00007B010000}"/>
    <cellStyle name="Normal 11 2" xfId="190" xr:uid="{00000000-0005-0000-0000-00007C010000}"/>
    <cellStyle name="Normal 11 3" xfId="191" xr:uid="{00000000-0005-0000-0000-00007D010000}"/>
    <cellStyle name="Normal 12" xfId="192" xr:uid="{00000000-0005-0000-0000-00007E010000}"/>
    <cellStyle name="Normal 12 2" xfId="193" xr:uid="{00000000-0005-0000-0000-00007F010000}"/>
    <cellStyle name="Normal 12 3" xfId="194" xr:uid="{00000000-0005-0000-0000-000080010000}"/>
    <cellStyle name="Normal 13" xfId="195" xr:uid="{00000000-0005-0000-0000-000081010000}"/>
    <cellStyle name="Normal 13 2" xfId="196" xr:uid="{00000000-0005-0000-0000-000082010000}"/>
    <cellStyle name="Normal 13 3" xfId="197" xr:uid="{00000000-0005-0000-0000-000083010000}"/>
    <cellStyle name="Normal 14" xfId="198" xr:uid="{00000000-0005-0000-0000-000084010000}"/>
    <cellStyle name="Normal 14 2" xfId="199" xr:uid="{00000000-0005-0000-0000-000085010000}"/>
    <cellStyle name="Normal 15" xfId="200" xr:uid="{00000000-0005-0000-0000-000086010000}"/>
    <cellStyle name="Normal 15 2" xfId="201" xr:uid="{00000000-0005-0000-0000-000087010000}"/>
    <cellStyle name="Normal 15 3" xfId="202" xr:uid="{00000000-0005-0000-0000-000088010000}"/>
    <cellStyle name="Normal 16" xfId="203" xr:uid="{00000000-0005-0000-0000-000089010000}"/>
    <cellStyle name="Normal 16 2" xfId="204" xr:uid="{00000000-0005-0000-0000-00008A010000}"/>
    <cellStyle name="Normal 17" xfId="205" xr:uid="{00000000-0005-0000-0000-00008B010000}"/>
    <cellStyle name="Normal 17 2" xfId="206" xr:uid="{00000000-0005-0000-0000-00008C010000}"/>
    <cellStyle name="Normal 17 3" xfId="207" xr:uid="{00000000-0005-0000-0000-00008D010000}"/>
    <cellStyle name="Normal 18" xfId="208" xr:uid="{00000000-0005-0000-0000-00008E010000}"/>
    <cellStyle name="Normal 18 2" xfId="209" xr:uid="{00000000-0005-0000-0000-00008F010000}"/>
    <cellStyle name="Normal 19" xfId="210" xr:uid="{00000000-0005-0000-0000-000090010000}"/>
    <cellStyle name="Normal 19 2" xfId="211" xr:uid="{00000000-0005-0000-0000-000091010000}"/>
    <cellStyle name="Normal 19 3" xfId="212" xr:uid="{00000000-0005-0000-0000-000092010000}"/>
    <cellStyle name="Normal 2" xfId="213" xr:uid="{00000000-0005-0000-0000-000093010000}"/>
    <cellStyle name="Normal 2 2" xfId="214" xr:uid="{00000000-0005-0000-0000-000094010000}"/>
    <cellStyle name="Normal 2 2 2" xfId="215" xr:uid="{00000000-0005-0000-0000-000095010000}"/>
    <cellStyle name="Normal 2 3" xfId="216" xr:uid="{00000000-0005-0000-0000-000096010000}"/>
    <cellStyle name="Normal 2 3 2" xfId="217" xr:uid="{00000000-0005-0000-0000-000097010000}"/>
    <cellStyle name="Normal 2 3 3" xfId="218" xr:uid="{00000000-0005-0000-0000-000098010000}"/>
    <cellStyle name="Normal 2 3 4" xfId="219" xr:uid="{00000000-0005-0000-0000-000099010000}"/>
    <cellStyle name="Normal 2 4" xfId="220" xr:uid="{00000000-0005-0000-0000-00009A010000}"/>
    <cellStyle name="Normal 2 4 2" xfId="221" xr:uid="{00000000-0005-0000-0000-00009B010000}"/>
    <cellStyle name="Normal 2 5" xfId="222" xr:uid="{00000000-0005-0000-0000-00009C010000}"/>
    <cellStyle name="Normal 2 6" xfId="761" xr:uid="{00000000-0005-0000-0000-00009D010000}"/>
    <cellStyle name="Normal 2 7" xfId="772" xr:uid="{BEC522A9-8A87-4CED-A32B-8FEFB0BBA646}"/>
    <cellStyle name="Normal 20" xfId="223" xr:uid="{00000000-0005-0000-0000-00009E010000}"/>
    <cellStyle name="Normal 20 2" xfId="224" xr:uid="{00000000-0005-0000-0000-00009F010000}"/>
    <cellStyle name="Normal 20 3" xfId="225" xr:uid="{00000000-0005-0000-0000-0000A0010000}"/>
    <cellStyle name="Normal 21" xfId="226" xr:uid="{00000000-0005-0000-0000-0000A1010000}"/>
    <cellStyle name="Normal 21 2" xfId="227" xr:uid="{00000000-0005-0000-0000-0000A2010000}"/>
    <cellStyle name="Normal 21 3" xfId="228" xr:uid="{00000000-0005-0000-0000-0000A3010000}"/>
    <cellStyle name="Normal 22" xfId="229" xr:uid="{00000000-0005-0000-0000-0000A4010000}"/>
    <cellStyle name="Normal 22 2" xfId="230" xr:uid="{00000000-0005-0000-0000-0000A5010000}"/>
    <cellStyle name="Normal 22 3" xfId="231" xr:uid="{00000000-0005-0000-0000-0000A6010000}"/>
    <cellStyle name="Normal 23" xfId="232" xr:uid="{00000000-0005-0000-0000-0000A7010000}"/>
    <cellStyle name="Normal 23 2" xfId="233" xr:uid="{00000000-0005-0000-0000-0000A8010000}"/>
    <cellStyle name="Normal 23 3" xfId="234" xr:uid="{00000000-0005-0000-0000-0000A9010000}"/>
    <cellStyle name="Normal 24" xfId="235" xr:uid="{00000000-0005-0000-0000-0000AA010000}"/>
    <cellStyle name="Normal 24 2" xfId="236" xr:uid="{00000000-0005-0000-0000-0000AB010000}"/>
    <cellStyle name="Normal 24 3" xfId="237" xr:uid="{00000000-0005-0000-0000-0000AC010000}"/>
    <cellStyle name="Normal 25" xfId="238" xr:uid="{00000000-0005-0000-0000-0000AD010000}"/>
    <cellStyle name="Normal 25 2" xfId="239" xr:uid="{00000000-0005-0000-0000-0000AE010000}"/>
    <cellStyle name="Normal 25 3" xfId="240" xr:uid="{00000000-0005-0000-0000-0000AF010000}"/>
    <cellStyle name="Normal 26" xfId="241" xr:uid="{00000000-0005-0000-0000-0000B0010000}"/>
    <cellStyle name="Normal 26 2" xfId="242" xr:uid="{00000000-0005-0000-0000-0000B1010000}"/>
    <cellStyle name="Normal 26 3" xfId="243" xr:uid="{00000000-0005-0000-0000-0000B2010000}"/>
    <cellStyle name="Normal 27" xfId="244" xr:uid="{00000000-0005-0000-0000-0000B3010000}"/>
    <cellStyle name="Normal 27 2" xfId="245" xr:uid="{00000000-0005-0000-0000-0000B4010000}"/>
    <cellStyle name="Normal 27 3" xfId="246" xr:uid="{00000000-0005-0000-0000-0000B5010000}"/>
    <cellStyle name="Normal 27 3 2" xfId="247" xr:uid="{00000000-0005-0000-0000-0000B6010000}"/>
    <cellStyle name="Normal 27 3 3" xfId="248" xr:uid="{00000000-0005-0000-0000-0000B7010000}"/>
    <cellStyle name="Normal 27 3 4" xfId="249" xr:uid="{00000000-0005-0000-0000-0000B8010000}"/>
    <cellStyle name="Normal 27 3 4 2" xfId="250" xr:uid="{00000000-0005-0000-0000-0000B9010000}"/>
    <cellStyle name="Normal 27 3 5" xfId="251" xr:uid="{00000000-0005-0000-0000-0000BA010000}"/>
    <cellStyle name="Normal 27 3 6" xfId="252" xr:uid="{00000000-0005-0000-0000-0000BB010000}"/>
    <cellStyle name="Normal 27 3 6 2" xfId="253" xr:uid="{00000000-0005-0000-0000-0000BC010000}"/>
    <cellStyle name="Normal 27 3 7" xfId="254" xr:uid="{00000000-0005-0000-0000-0000BD010000}"/>
    <cellStyle name="Normal 27 4" xfId="255" xr:uid="{00000000-0005-0000-0000-0000BE010000}"/>
    <cellStyle name="Normal 28" xfId="256" xr:uid="{00000000-0005-0000-0000-0000BF010000}"/>
    <cellStyle name="Normal 28 2" xfId="257" xr:uid="{00000000-0005-0000-0000-0000C0010000}"/>
    <cellStyle name="Normal 28 3" xfId="258" xr:uid="{00000000-0005-0000-0000-0000C1010000}"/>
    <cellStyle name="Normal 29" xfId="259" xr:uid="{00000000-0005-0000-0000-0000C2010000}"/>
    <cellStyle name="Normal 29 2" xfId="260" xr:uid="{00000000-0005-0000-0000-0000C3010000}"/>
    <cellStyle name="Normal 3" xfId="261" xr:uid="{00000000-0005-0000-0000-0000C4010000}"/>
    <cellStyle name="Normal 3 10" xfId="262" xr:uid="{00000000-0005-0000-0000-0000C5010000}"/>
    <cellStyle name="Normal 3 10 2" xfId="263" xr:uid="{00000000-0005-0000-0000-0000C6010000}"/>
    <cellStyle name="Normal 3 10 2 2" xfId="663" xr:uid="{00000000-0005-0000-0000-0000C7010000}"/>
    <cellStyle name="Normal 3 10 3" xfId="537" xr:uid="{00000000-0005-0000-0000-0000C8010000}"/>
    <cellStyle name="Normal 3 11" xfId="264" xr:uid="{00000000-0005-0000-0000-0000C9010000}"/>
    <cellStyle name="Normal 3 11 2" xfId="600" xr:uid="{00000000-0005-0000-0000-0000CA010000}"/>
    <cellStyle name="Normal 3 12" xfId="265" xr:uid="{00000000-0005-0000-0000-0000CB010000}"/>
    <cellStyle name="Normal 3 12 2" xfId="730" xr:uid="{00000000-0005-0000-0000-0000CC010000}"/>
    <cellStyle name="Normal 3 13" xfId="738" xr:uid="{00000000-0005-0000-0000-0000CD010000}"/>
    <cellStyle name="Normal 3 14" xfId="750" xr:uid="{00000000-0005-0000-0000-0000CE010000}"/>
    <cellStyle name="Normal 3 15" xfId="485" xr:uid="{00000000-0005-0000-0000-0000CF010000}"/>
    <cellStyle name="Normal 3 16" xfId="764" xr:uid="{00000000-0005-0000-0000-0000D0010000}"/>
    <cellStyle name="Normal 3 2" xfId="266" xr:uid="{00000000-0005-0000-0000-0000D1010000}"/>
    <cellStyle name="Normal 3 2 2" xfId="267" xr:uid="{00000000-0005-0000-0000-0000D2010000}"/>
    <cellStyle name="Normal 3 3" xfId="268" xr:uid="{00000000-0005-0000-0000-0000D3010000}"/>
    <cellStyle name="Normal 3 4" xfId="269" xr:uid="{00000000-0005-0000-0000-0000D4010000}"/>
    <cellStyle name="Normal 3 5" xfId="270" xr:uid="{00000000-0005-0000-0000-0000D5010000}"/>
    <cellStyle name="Normal 3 5 2" xfId="271" xr:uid="{00000000-0005-0000-0000-0000D6010000}"/>
    <cellStyle name="Normal 3 5 2 2" xfId="272" xr:uid="{00000000-0005-0000-0000-0000D7010000}"/>
    <cellStyle name="Normal 3 5 2 2 2" xfId="706" xr:uid="{00000000-0005-0000-0000-0000D8010000}"/>
    <cellStyle name="Normal 3 5 2 3" xfId="580" xr:uid="{00000000-0005-0000-0000-0000D9010000}"/>
    <cellStyle name="Normal 3 5 3" xfId="273" xr:uid="{00000000-0005-0000-0000-0000DA010000}"/>
    <cellStyle name="Normal 3 5 3 2" xfId="643" xr:uid="{00000000-0005-0000-0000-0000DB010000}"/>
    <cellStyle name="Normal 3 5 4" xfId="517" xr:uid="{00000000-0005-0000-0000-0000DC010000}"/>
    <cellStyle name="Normal 3 6" xfId="274" xr:uid="{00000000-0005-0000-0000-0000DD010000}"/>
    <cellStyle name="Normal 3 7" xfId="275" xr:uid="{00000000-0005-0000-0000-0000DE010000}"/>
    <cellStyle name="Normal 3 7 2" xfId="276" xr:uid="{00000000-0005-0000-0000-0000DF010000}"/>
    <cellStyle name="Normal 3 7 2 2" xfId="277" xr:uid="{00000000-0005-0000-0000-0000E0010000}"/>
    <cellStyle name="Normal 3 7 2 2 2" xfId="688" xr:uid="{00000000-0005-0000-0000-0000E1010000}"/>
    <cellStyle name="Normal 3 7 2 3" xfId="562" xr:uid="{00000000-0005-0000-0000-0000E2010000}"/>
    <cellStyle name="Normal 3 7 3" xfId="278" xr:uid="{00000000-0005-0000-0000-0000E3010000}"/>
    <cellStyle name="Normal 3 7 3 2" xfId="625" xr:uid="{00000000-0005-0000-0000-0000E4010000}"/>
    <cellStyle name="Normal 3 7 4" xfId="499" xr:uid="{00000000-0005-0000-0000-0000E5010000}"/>
    <cellStyle name="Normal 3 8" xfId="279" xr:uid="{00000000-0005-0000-0000-0000E6010000}"/>
    <cellStyle name="Normal 3 8 2" xfId="280" xr:uid="{00000000-0005-0000-0000-0000E7010000}"/>
    <cellStyle name="Normal 3 8 2 2" xfId="281" xr:uid="{00000000-0005-0000-0000-0000E8010000}"/>
    <cellStyle name="Normal 3 8 2 2 2" xfId="710" xr:uid="{00000000-0005-0000-0000-0000E9010000}"/>
    <cellStyle name="Normal 3 8 2 3" xfId="584" xr:uid="{00000000-0005-0000-0000-0000EA010000}"/>
    <cellStyle name="Normal 3 8 3" xfId="282" xr:uid="{00000000-0005-0000-0000-0000EB010000}"/>
    <cellStyle name="Normal 3 8 3 2" xfId="647" xr:uid="{00000000-0005-0000-0000-0000EC010000}"/>
    <cellStyle name="Normal 3 8 4" xfId="521" xr:uid="{00000000-0005-0000-0000-0000ED010000}"/>
    <cellStyle name="Normal 3 9" xfId="283" xr:uid="{00000000-0005-0000-0000-0000EE010000}"/>
    <cellStyle name="Normal 3 9 2" xfId="284" xr:uid="{00000000-0005-0000-0000-0000EF010000}"/>
    <cellStyle name="Normal 3 9 2 2" xfId="285" xr:uid="{00000000-0005-0000-0000-0000F0010000}"/>
    <cellStyle name="Normal 3 9 2 2 2" xfId="720" xr:uid="{00000000-0005-0000-0000-0000F1010000}"/>
    <cellStyle name="Normal 3 9 2 3" xfId="594" xr:uid="{00000000-0005-0000-0000-0000F2010000}"/>
    <cellStyle name="Normal 3 9 3" xfId="286" xr:uid="{00000000-0005-0000-0000-0000F3010000}"/>
    <cellStyle name="Normal 3 9 3 2" xfId="657" xr:uid="{00000000-0005-0000-0000-0000F4010000}"/>
    <cellStyle name="Normal 3 9 4" xfId="531" xr:uid="{00000000-0005-0000-0000-0000F5010000}"/>
    <cellStyle name="Normal 30" xfId="287" xr:uid="{00000000-0005-0000-0000-0000F6010000}"/>
    <cellStyle name="Normal 30 10" xfId="288" xr:uid="{00000000-0005-0000-0000-0000F7010000}"/>
    <cellStyle name="Normal 30 10 2" xfId="289" xr:uid="{00000000-0005-0000-0000-0000F8010000}"/>
    <cellStyle name="Normal 30 11" xfId="290" xr:uid="{00000000-0005-0000-0000-0000F9010000}"/>
    <cellStyle name="Normal 30 12" xfId="291" xr:uid="{00000000-0005-0000-0000-0000FA010000}"/>
    <cellStyle name="Normal 30 2" xfId="292" xr:uid="{00000000-0005-0000-0000-0000FB010000}"/>
    <cellStyle name="Normal 30 3" xfId="293" xr:uid="{00000000-0005-0000-0000-0000FC010000}"/>
    <cellStyle name="Normal 30 4" xfId="294" xr:uid="{00000000-0005-0000-0000-0000FD010000}"/>
    <cellStyle name="Normal 30 4 2" xfId="295" xr:uid="{00000000-0005-0000-0000-0000FE010000}"/>
    <cellStyle name="Normal 30 5" xfId="296" xr:uid="{00000000-0005-0000-0000-0000FF010000}"/>
    <cellStyle name="Normal 30 6" xfId="297" xr:uid="{00000000-0005-0000-0000-000000020000}"/>
    <cellStyle name="Normal 30 7" xfId="298" xr:uid="{00000000-0005-0000-0000-000001020000}"/>
    <cellStyle name="Normal 30 8" xfId="299" xr:uid="{00000000-0005-0000-0000-000002020000}"/>
    <cellStyle name="Normal 30 9" xfId="300" xr:uid="{00000000-0005-0000-0000-000003020000}"/>
    <cellStyle name="Normal 31" xfId="301" xr:uid="{00000000-0005-0000-0000-000004020000}"/>
    <cellStyle name="Normal 31 2" xfId="302" xr:uid="{00000000-0005-0000-0000-000005020000}"/>
    <cellStyle name="Normal 31 2 2" xfId="303" xr:uid="{00000000-0005-0000-0000-000006020000}"/>
    <cellStyle name="Normal 32" xfId="304" xr:uid="{00000000-0005-0000-0000-000007020000}"/>
    <cellStyle name="Normal 32 2" xfId="305" xr:uid="{00000000-0005-0000-0000-000008020000}"/>
    <cellStyle name="Normal 32 2 2" xfId="306" xr:uid="{00000000-0005-0000-0000-000009020000}"/>
    <cellStyle name="Normal 32 2 3" xfId="307" xr:uid="{00000000-0005-0000-0000-00000A020000}"/>
    <cellStyle name="Normal 32 3" xfId="308" xr:uid="{00000000-0005-0000-0000-00000B020000}"/>
    <cellStyle name="Normal 32 3 2" xfId="309" xr:uid="{00000000-0005-0000-0000-00000C020000}"/>
    <cellStyle name="Normal 32 4" xfId="310" xr:uid="{00000000-0005-0000-0000-00000D020000}"/>
    <cellStyle name="Normal 32 5" xfId="311" xr:uid="{00000000-0005-0000-0000-00000E020000}"/>
    <cellStyle name="Normal 33" xfId="312" xr:uid="{00000000-0005-0000-0000-00000F020000}"/>
    <cellStyle name="Normal 33 2" xfId="313" xr:uid="{00000000-0005-0000-0000-000010020000}"/>
    <cellStyle name="Normal 34" xfId="314" xr:uid="{00000000-0005-0000-0000-000011020000}"/>
    <cellStyle name="Normal 34 2" xfId="315" xr:uid="{00000000-0005-0000-0000-000012020000}"/>
    <cellStyle name="Normal 34 2 2" xfId="316" xr:uid="{00000000-0005-0000-0000-000013020000}"/>
    <cellStyle name="Normal 34 2 2 2" xfId="317" xr:uid="{00000000-0005-0000-0000-000014020000}"/>
    <cellStyle name="Normal 34 2 2 2 2" xfId="707" xr:uid="{00000000-0005-0000-0000-000015020000}"/>
    <cellStyle name="Normal 34 2 2 3" xfId="581" xr:uid="{00000000-0005-0000-0000-000016020000}"/>
    <cellStyle name="Normal 34 2 3" xfId="318" xr:uid="{00000000-0005-0000-0000-000017020000}"/>
    <cellStyle name="Normal 34 2 3 2" xfId="644" xr:uid="{00000000-0005-0000-0000-000018020000}"/>
    <cellStyle name="Normal 34 2 4" xfId="518" xr:uid="{00000000-0005-0000-0000-000019020000}"/>
    <cellStyle name="Normal 35" xfId="319" xr:uid="{00000000-0005-0000-0000-00001A020000}"/>
    <cellStyle name="Normal 35 2" xfId="320" xr:uid="{00000000-0005-0000-0000-00001B020000}"/>
    <cellStyle name="Normal 35 3" xfId="321" xr:uid="{00000000-0005-0000-0000-00001C020000}"/>
    <cellStyle name="Normal 35 3 2" xfId="322" xr:uid="{00000000-0005-0000-0000-00001D020000}"/>
    <cellStyle name="Normal 35 3 2 2" xfId="700" xr:uid="{00000000-0005-0000-0000-00001E020000}"/>
    <cellStyle name="Normal 35 3 3" xfId="574" xr:uid="{00000000-0005-0000-0000-00001F020000}"/>
    <cellStyle name="Normal 35 4" xfId="323" xr:uid="{00000000-0005-0000-0000-000020020000}"/>
    <cellStyle name="Normal 35 4 2" xfId="637" xr:uid="{00000000-0005-0000-0000-000021020000}"/>
    <cellStyle name="Normal 35 5" xfId="511" xr:uid="{00000000-0005-0000-0000-000022020000}"/>
    <cellStyle name="Normal 36" xfId="324" xr:uid="{00000000-0005-0000-0000-000023020000}"/>
    <cellStyle name="Normal 37" xfId="325" xr:uid="{00000000-0005-0000-0000-000024020000}"/>
    <cellStyle name="Normal 37 2" xfId="326" xr:uid="{00000000-0005-0000-0000-000025020000}"/>
    <cellStyle name="Normal 37 2 2" xfId="327" xr:uid="{00000000-0005-0000-0000-000026020000}"/>
    <cellStyle name="Normal 37 2 2 2" xfId="687" xr:uid="{00000000-0005-0000-0000-000027020000}"/>
    <cellStyle name="Normal 37 2 3" xfId="561" xr:uid="{00000000-0005-0000-0000-000028020000}"/>
    <cellStyle name="Normal 37 3" xfId="328" xr:uid="{00000000-0005-0000-0000-000029020000}"/>
    <cellStyle name="Normal 37 3 2" xfId="624" xr:uid="{00000000-0005-0000-0000-00002A020000}"/>
    <cellStyle name="Normal 37 4" xfId="498" xr:uid="{00000000-0005-0000-0000-00002B020000}"/>
    <cellStyle name="Normal 38" xfId="329" xr:uid="{00000000-0005-0000-0000-00002C020000}"/>
    <cellStyle name="Normal 38 2" xfId="330" xr:uid="{00000000-0005-0000-0000-00002D020000}"/>
    <cellStyle name="Normal 39" xfId="331" xr:uid="{00000000-0005-0000-0000-00002E020000}"/>
    <cellStyle name="Normal 4" xfId="332" xr:uid="{00000000-0005-0000-0000-00002F020000}"/>
    <cellStyle name="Normal 4 10" xfId="333" xr:uid="{00000000-0005-0000-0000-000030020000}"/>
    <cellStyle name="Normal 4 10 2" xfId="334" xr:uid="{00000000-0005-0000-0000-000031020000}"/>
    <cellStyle name="Normal 4 10 2 2" xfId="335" xr:uid="{00000000-0005-0000-0000-000032020000}"/>
    <cellStyle name="Normal 4 10 2 2 2" xfId="721" xr:uid="{00000000-0005-0000-0000-000033020000}"/>
    <cellStyle name="Normal 4 10 2 3" xfId="595" xr:uid="{00000000-0005-0000-0000-000034020000}"/>
    <cellStyle name="Normal 4 10 3" xfId="336" xr:uid="{00000000-0005-0000-0000-000035020000}"/>
    <cellStyle name="Normal 4 10 3 2" xfId="658" xr:uid="{00000000-0005-0000-0000-000036020000}"/>
    <cellStyle name="Normal 4 10 4" xfId="532" xr:uid="{00000000-0005-0000-0000-000037020000}"/>
    <cellStyle name="Normal 4 11" xfId="337" xr:uid="{00000000-0005-0000-0000-000038020000}"/>
    <cellStyle name="Normal 4 11 2" xfId="338" xr:uid="{00000000-0005-0000-0000-000039020000}"/>
    <cellStyle name="Normal 4 11 2 2" xfId="666" xr:uid="{00000000-0005-0000-0000-00003A020000}"/>
    <cellStyle name="Normal 4 11 3" xfId="540" xr:uid="{00000000-0005-0000-0000-00003B020000}"/>
    <cellStyle name="Normal 4 12" xfId="339" xr:uid="{00000000-0005-0000-0000-00003C020000}"/>
    <cellStyle name="Normal 4 12 2" xfId="603" xr:uid="{00000000-0005-0000-0000-00003D020000}"/>
    <cellStyle name="Normal 4 13" xfId="739" xr:uid="{00000000-0005-0000-0000-00003E020000}"/>
    <cellStyle name="Normal 4 14" xfId="751" xr:uid="{00000000-0005-0000-0000-00003F020000}"/>
    <cellStyle name="Normal 4 15" xfId="488" xr:uid="{00000000-0005-0000-0000-000040020000}"/>
    <cellStyle name="Normal 4 16" xfId="766" xr:uid="{00000000-0005-0000-0000-000041020000}"/>
    <cellStyle name="Normal 4 2" xfId="340" xr:uid="{00000000-0005-0000-0000-000042020000}"/>
    <cellStyle name="Normal 4 2 2" xfId="341" xr:uid="{00000000-0005-0000-0000-000043020000}"/>
    <cellStyle name="Normal 4 2 2 2" xfId="342" xr:uid="{00000000-0005-0000-0000-000044020000}"/>
    <cellStyle name="Normal 4 2 2 2 2" xfId="343" xr:uid="{00000000-0005-0000-0000-000045020000}"/>
    <cellStyle name="Normal 4 2 2 2 2 2" xfId="711" xr:uid="{00000000-0005-0000-0000-000046020000}"/>
    <cellStyle name="Normal 4 2 2 2 3" xfId="585" xr:uid="{00000000-0005-0000-0000-000047020000}"/>
    <cellStyle name="Normal 4 2 2 3" xfId="344" xr:uid="{00000000-0005-0000-0000-000048020000}"/>
    <cellStyle name="Normal 4 2 2 3 2" xfId="648" xr:uid="{00000000-0005-0000-0000-000049020000}"/>
    <cellStyle name="Normal 4 2 2 4" xfId="522" xr:uid="{00000000-0005-0000-0000-00004A020000}"/>
    <cellStyle name="Normal 4 2 3" xfId="345" xr:uid="{00000000-0005-0000-0000-00004B020000}"/>
    <cellStyle name="Normal 4 2 3 2" xfId="731" xr:uid="{00000000-0005-0000-0000-00004C020000}"/>
    <cellStyle name="Normal 4 2 4" xfId="346" xr:uid="{00000000-0005-0000-0000-00004D020000}"/>
    <cellStyle name="Normal 4 3" xfId="347" xr:uid="{00000000-0005-0000-0000-00004E020000}"/>
    <cellStyle name="Normal 4 4" xfId="348" xr:uid="{00000000-0005-0000-0000-00004F020000}"/>
    <cellStyle name="Normal 4 5" xfId="349" xr:uid="{00000000-0005-0000-0000-000050020000}"/>
    <cellStyle name="Normal 4 6" xfId="350" xr:uid="{00000000-0005-0000-0000-000051020000}"/>
    <cellStyle name="Normal 4 6 2" xfId="351" xr:uid="{00000000-0005-0000-0000-000052020000}"/>
    <cellStyle name="Normal 4 7" xfId="352" xr:uid="{00000000-0005-0000-0000-000053020000}"/>
    <cellStyle name="Normal 4 7 2" xfId="353" xr:uid="{00000000-0005-0000-0000-000054020000}"/>
    <cellStyle name="Normal 4 8" xfId="354" xr:uid="{00000000-0005-0000-0000-000055020000}"/>
    <cellStyle name="Normal 4 8 2" xfId="355" xr:uid="{00000000-0005-0000-0000-000056020000}"/>
    <cellStyle name="Normal 4 8 2 2" xfId="356" xr:uid="{00000000-0005-0000-0000-000057020000}"/>
    <cellStyle name="Normal 4 8 2 2 2" xfId="691" xr:uid="{00000000-0005-0000-0000-000058020000}"/>
    <cellStyle name="Normal 4 8 2 3" xfId="565" xr:uid="{00000000-0005-0000-0000-000059020000}"/>
    <cellStyle name="Normal 4 8 3" xfId="357" xr:uid="{00000000-0005-0000-0000-00005A020000}"/>
    <cellStyle name="Normal 4 8 3 2" xfId="628" xr:uid="{00000000-0005-0000-0000-00005B020000}"/>
    <cellStyle name="Normal 4 8 4" xfId="502" xr:uid="{00000000-0005-0000-0000-00005C020000}"/>
    <cellStyle name="Normal 4 9" xfId="358" xr:uid="{00000000-0005-0000-0000-00005D020000}"/>
    <cellStyle name="Normal 40" xfId="4" xr:uid="{00000000-0005-0000-0000-00005E020000}"/>
    <cellStyle name="Normal 40 2" xfId="756" xr:uid="{00000000-0005-0000-0000-00005F020000}"/>
    <cellStyle name="Normal 41" xfId="484" xr:uid="{00000000-0005-0000-0000-000060020000}"/>
    <cellStyle name="Normal 42" xfId="759" xr:uid="{00000000-0005-0000-0000-000061020000}"/>
    <cellStyle name="Normal 43" xfId="763" xr:uid="{00000000-0005-0000-0000-000062020000}"/>
    <cellStyle name="Normal 44" xfId="770" xr:uid="{19328D89-C1E5-47FA-AEC6-BEE0E3CF8F99}"/>
    <cellStyle name="Normal 5" xfId="359" xr:uid="{00000000-0005-0000-0000-000063020000}"/>
    <cellStyle name="Normal 5 2" xfId="360" xr:uid="{00000000-0005-0000-0000-000064020000}"/>
    <cellStyle name="Normal 5 3" xfId="361" xr:uid="{00000000-0005-0000-0000-000065020000}"/>
    <cellStyle name="Normal 5 4" xfId="362" xr:uid="{00000000-0005-0000-0000-000066020000}"/>
    <cellStyle name="Normal 6" xfId="363" xr:uid="{00000000-0005-0000-0000-000067020000}"/>
    <cellStyle name="Normal 6 10" xfId="740" xr:uid="{00000000-0005-0000-0000-000068020000}"/>
    <cellStyle name="Normal 6 11" xfId="752" xr:uid="{00000000-0005-0000-0000-000069020000}"/>
    <cellStyle name="Normal 6 12" xfId="491" xr:uid="{00000000-0005-0000-0000-00006A020000}"/>
    <cellStyle name="Normal 6 2" xfId="364" xr:uid="{00000000-0005-0000-0000-00006B020000}"/>
    <cellStyle name="Normal 6 2 2" xfId="365" xr:uid="{00000000-0005-0000-0000-00006C020000}"/>
    <cellStyle name="Normal 6 2 3" xfId="366" xr:uid="{00000000-0005-0000-0000-00006D020000}"/>
    <cellStyle name="Normal 6 2 3 2" xfId="367" xr:uid="{00000000-0005-0000-0000-00006E020000}"/>
    <cellStyle name="Normal 6 2 3 2 2" xfId="368" xr:uid="{00000000-0005-0000-0000-00006F020000}"/>
    <cellStyle name="Normal 6 2 3 2 2 2" xfId="698" xr:uid="{00000000-0005-0000-0000-000070020000}"/>
    <cellStyle name="Normal 6 2 3 2 3" xfId="572" xr:uid="{00000000-0005-0000-0000-000071020000}"/>
    <cellStyle name="Normal 6 2 3 3" xfId="369" xr:uid="{00000000-0005-0000-0000-000072020000}"/>
    <cellStyle name="Normal 6 2 3 3 2" xfId="635" xr:uid="{00000000-0005-0000-0000-000073020000}"/>
    <cellStyle name="Normal 6 2 3 4" xfId="509" xr:uid="{00000000-0005-0000-0000-000074020000}"/>
    <cellStyle name="Normal 6 2 4" xfId="370" xr:uid="{00000000-0005-0000-0000-000075020000}"/>
    <cellStyle name="Normal 6 2 4 2" xfId="371" xr:uid="{00000000-0005-0000-0000-000076020000}"/>
    <cellStyle name="Normal 6 2 4 2 2" xfId="372" xr:uid="{00000000-0005-0000-0000-000077020000}"/>
    <cellStyle name="Normal 6 2 4 2 2 2" xfId="723" xr:uid="{00000000-0005-0000-0000-000078020000}"/>
    <cellStyle name="Normal 6 2 4 2 3" xfId="597" xr:uid="{00000000-0005-0000-0000-000079020000}"/>
    <cellStyle name="Normal 6 2 4 3" xfId="373" xr:uid="{00000000-0005-0000-0000-00007A020000}"/>
    <cellStyle name="Normal 6 2 4 3 2" xfId="660" xr:uid="{00000000-0005-0000-0000-00007B020000}"/>
    <cellStyle name="Normal 6 2 4 4" xfId="534" xr:uid="{00000000-0005-0000-0000-00007C020000}"/>
    <cellStyle name="Normal 6 2 5" xfId="374" xr:uid="{00000000-0005-0000-0000-00007D020000}"/>
    <cellStyle name="Normal 6 2 5 2" xfId="375" xr:uid="{00000000-0005-0000-0000-00007E020000}"/>
    <cellStyle name="Normal 6 2 5 2 2" xfId="673" xr:uid="{00000000-0005-0000-0000-00007F020000}"/>
    <cellStyle name="Normal 6 2 5 3" xfId="547" xr:uid="{00000000-0005-0000-0000-000080020000}"/>
    <cellStyle name="Normal 6 2 6" xfId="376" xr:uid="{00000000-0005-0000-0000-000081020000}"/>
    <cellStyle name="Normal 6 2 6 2" xfId="610" xr:uid="{00000000-0005-0000-0000-000082020000}"/>
    <cellStyle name="Normal 6 2 7" xfId="741" xr:uid="{00000000-0005-0000-0000-000083020000}"/>
    <cellStyle name="Normal 6 2 8" xfId="753" xr:uid="{00000000-0005-0000-0000-000084020000}"/>
    <cellStyle name="Normal 6 2 9" xfId="495" xr:uid="{00000000-0005-0000-0000-000085020000}"/>
    <cellStyle name="Normal 6 3" xfId="377" xr:uid="{00000000-0005-0000-0000-000086020000}"/>
    <cellStyle name="Normal 6 4" xfId="378" xr:uid="{00000000-0005-0000-0000-000087020000}"/>
    <cellStyle name="Normal 6 5" xfId="379" xr:uid="{00000000-0005-0000-0000-000088020000}"/>
    <cellStyle name="Normal 6 5 2" xfId="380" xr:uid="{00000000-0005-0000-0000-000089020000}"/>
    <cellStyle name="Normal 6 5 2 2" xfId="381" xr:uid="{00000000-0005-0000-0000-00008A020000}"/>
    <cellStyle name="Normal 6 5 2 2 2" xfId="703" xr:uid="{00000000-0005-0000-0000-00008B020000}"/>
    <cellStyle name="Normal 6 5 2 3" xfId="577" xr:uid="{00000000-0005-0000-0000-00008C020000}"/>
    <cellStyle name="Normal 6 5 3" xfId="382" xr:uid="{00000000-0005-0000-0000-00008D020000}"/>
    <cellStyle name="Normal 6 5 3 2" xfId="640" xr:uid="{00000000-0005-0000-0000-00008E020000}"/>
    <cellStyle name="Normal 6 5 4" xfId="514" xr:uid="{00000000-0005-0000-0000-00008F020000}"/>
    <cellStyle name="Normal 6 6" xfId="383" xr:uid="{00000000-0005-0000-0000-000090020000}"/>
    <cellStyle name="Normal 6 6 2" xfId="384" xr:uid="{00000000-0005-0000-0000-000091020000}"/>
    <cellStyle name="Normal 6 6 2 2" xfId="385" xr:uid="{00000000-0005-0000-0000-000092020000}"/>
    <cellStyle name="Normal 6 6 2 2 2" xfId="694" xr:uid="{00000000-0005-0000-0000-000093020000}"/>
    <cellStyle name="Normal 6 6 2 3" xfId="568" xr:uid="{00000000-0005-0000-0000-000094020000}"/>
    <cellStyle name="Normal 6 6 3" xfId="386" xr:uid="{00000000-0005-0000-0000-000095020000}"/>
    <cellStyle name="Normal 6 6 3 2" xfId="631" xr:uid="{00000000-0005-0000-0000-000096020000}"/>
    <cellStyle name="Normal 6 6 4" xfId="505" xr:uid="{00000000-0005-0000-0000-000097020000}"/>
    <cellStyle name="Normal 6 7" xfId="387" xr:uid="{00000000-0005-0000-0000-000098020000}"/>
    <cellStyle name="Normal 6 7 2" xfId="388" xr:uid="{00000000-0005-0000-0000-000099020000}"/>
    <cellStyle name="Normal 6 7 2 2" xfId="389" xr:uid="{00000000-0005-0000-0000-00009A020000}"/>
    <cellStyle name="Normal 6 7 2 2 2" xfId="722" xr:uid="{00000000-0005-0000-0000-00009B020000}"/>
    <cellStyle name="Normal 6 7 2 3" xfId="596" xr:uid="{00000000-0005-0000-0000-00009C020000}"/>
    <cellStyle name="Normal 6 7 3" xfId="390" xr:uid="{00000000-0005-0000-0000-00009D020000}"/>
    <cellStyle name="Normal 6 7 3 2" xfId="659" xr:uid="{00000000-0005-0000-0000-00009E020000}"/>
    <cellStyle name="Normal 6 7 4" xfId="533" xr:uid="{00000000-0005-0000-0000-00009F020000}"/>
    <cellStyle name="Normal 6 8" xfId="391" xr:uid="{00000000-0005-0000-0000-0000A0020000}"/>
    <cellStyle name="Normal 6 8 2" xfId="392" xr:uid="{00000000-0005-0000-0000-0000A1020000}"/>
    <cellStyle name="Normal 6 8 2 2" xfId="669" xr:uid="{00000000-0005-0000-0000-0000A2020000}"/>
    <cellStyle name="Normal 6 8 3" xfId="543" xr:uid="{00000000-0005-0000-0000-0000A3020000}"/>
    <cellStyle name="Normal 6 9" xfId="393" xr:uid="{00000000-0005-0000-0000-0000A4020000}"/>
    <cellStyle name="Normal 6 9 2" xfId="606" xr:uid="{00000000-0005-0000-0000-0000A5020000}"/>
    <cellStyle name="Normal 7" xfId="394" xr:uid="{00000000-0005-0000-0000-0000A6020000}"/>
    <cellStyle name="Normal 7 2" xfId="395" xr:uid="{00000000-0005-0000-0000-0000A7020000}"/>
    <cellStyle name="Normal 7 3" xfId="396" xr:uid="{00000000-0005-0000-0000-0000A8020000}"/>
    <cellStyle name="Normal 8" xfId="397" xr:uid="{00000000-0005-0000-0000-0000A9020000}"/>
    <cellStyle name="Normal 8 2" xfId="398" xr:uid="{00000000-0005-0000-0000-0000AA020000}"/>
    <cellStyle name="Normal 8 3" xfId="399" xr:uid="{00000000-0005-0000-0000-0000AB020000}"/>
    <cellStyle name="Normal 8 4" xfId="400" xr:uid="{00000000-0005-0000-0000-0000AC020000}"/>
    <cellStyle name="Normal 8 5" xfId="401" xr:uid="{00000000-0005-0000-0000-0000AD020000}"/>
    <cellStyle name="Normal 9" xfId="402" xr:uid="{00000000-0005-0000-0000-0000AE020000}"/>
    <cellStyle name="Normal 9 10" xfId="754" xr:uid="{00000000-0005-0000-0000-0000AF020000}"/>
    <cellStyle name="Normal 9 11" xfId="492" xr:uid="{00000000-0005-0000-0000-0000B0020000}"/>
    <cellStyle name="Normal 9 2" xfId="403" xr:uid="{00000000-0005-0000-0000-0000B1020000}"/>
    <cellStyle name="Normal 9 2 2" xfId="404" xr:uid="{00000000-0005-0000-0000-0000B2020000}"/>
    <cellStyle name="Normal 9 2 3" xfId="405" xr:uid="{00000000-0005-0000-0000-0000B3020000}"/>
    <cellStyle name="Normal 9 2 3 2" xfId="406" xr:uid="{00000000-0005-0000-0000-0000B4020000}"/>
    <cellStyle name="Normal 9 2 3 2 2" xfId="407" xr:uid="{00000000-0005-0000-0000-0000B5020000}"/>
    <cellStyle name="Normal 9 2 3 2 2 2" xfId="696" xr:uid="{00000000-0005-0000-0000-0000B6020000}"/>
    <cellStyle name="Normal 9 2 3 2 3" xfId="570" xr:uid="{00000000-0005-0000-0000-0000B7020000}"/>
    <cellStyle name="Normal 9 2 3 3" xfId="408" xr:uid="{00000000-0005-0000-0000-0000B8020000}"/>
    <cellStyle name="Normal 9 2 3 3 2" xfId="633" xr:uid="{00000000-0005-0000-0000-0000B9020000}"/>
    <cellStyle name="Normal 9 2 3 4" xfId="507" xr:uid="{00000000-0005-0000-0000-0000BA020000}"/>
    <cellStyle name="Normal 9 2 4" xfId="409" xr:uid="{00000000-0005-0000-0000-0000BB020000}"/>
    <cellStyle name="Normal 9 2 4 2" xfId="410" xr:uid="{00000000-0005-0000-0000-0000BC020000}"/>
    <cellStyle name="Normal 9 2 4 2 2" xfId="411" xr:uid="{00000000-0005-0000-0000-0000BD020000}"/>
    <cellStyle name="Normal 9 2 4 2 2 2" xfId="725" xr:uid="{00000000-0005-0000-0000-0000BE020000}"/>
    <cellStyle name="Normal 9 2 4 2 3" xfId="599" xr:uid="{00000000-0005-0000-0000-0000BF020000}"/>
    <cellStyle name="Normal 9 2 4 3" xfId="412" xr:uid="{00000000-0005-0000-0000-0000C0020000}"/>
    <cellStyle name="Normal 9 2 4 3 2" xfId="662" xr:uid="{00000000-0005-0000-0000-0000C1020000}"/>
    <cellStyle name="Normal 9 2 4 4" xfId="536" xr:uid="{00000000-0005-0000-0000-0000C2020000}"/>
    <cellStyle name="Normal 9 2 5" xfId="413" xr:uid="{00000000-0005-0000-0000-0000C3020000}"/>
    <cellStyle name="Normal 9 2 5 2" xfId="414" xr:uid="{00000000-0005-0000-0000-0000C4020000}"/>
    <cellStyle name="Normal 9 2 5 2 2" xfId="671" xr:uid="{00000000-0005-0000-0000-0000C5020000}"/>
    <cellStyle name="Normal 9 2 5 3" xfId="545" xr:uid="{00000000-0005-0000-0000-0000C6020000}"/>
    <cellStyle name="Normal 9 2 6" xfId="415" xr:uid="{00000000-0005-0000-0000-0000C7020000}"/>
    <cellStyle name="Normal 9 2 6 2" xfId="608" xr:uid="{00000000-0005-0000-0000-0000C8020000}"/>
    <cellStyle name="Normal 9 2 7" xfId="743" xr:uid="{00000000-0005-0000-0000-0000C9020000}"/>
    <cellStyle name="Normal 9 2 8" xfId="755" xr:uid="{00000000-0005-0000-0000-0000CA020000}"/>
    <cellStyle name="Normal 9 2 9" xfId="493" xr:uid="{00000000-0005-0000-0000-0000CB020000}"/>
    <cellStyle name="Normal 9 3" xfId="416" xr:uid="{00000000-0005-0000-0000-0000CC020000}"/>
    <cellStyle name="Normal 9 4" xfId="417" xr:uid="{00000000-0005-0000-0000-0000CD020000}"/>
    <cellStyle name="Normal 9 5" xfId="418" xr:uid="{00000000-0005-0000-0000-0000CE020000}"/>
    <cellStyle name="Normal 9 5 2" xfId="419" xr:uid="{00000000-0005-0000-0000-0000CF020000}"/>
    <cellStyle name="Normal 9 5 2 2" xfId="420" xr:uid="{00000000-0005-0000-0000-0000D0020000}"/>
    <cellStyle name="Normal 9 5 2 2 2" xfId="695" xr:uid="{00000000-0005-0000-0000-0000D1020000}"/>
    <cellStyle name="Normal 9 5 2 3" xfId="569" xr:uid="{00000000-0005-0000-0000-0000D2020000}"/>
    <cellStyle name="Normal 9 5 3" xfId="421" xr:uid="{00000000-0005-0000-0000-0000D3020000}"/>
    <cellStyle name="Normal 9 5 3 2" xfId="632" xr:uid="{00000000-0005-0000-0000-0000D4020000}"/>
    <cellStyle name="Normal 9 5 4" xfId="506" xr:uid="{00000000-0005-0000-0000-0000D5020000}"/>
    <cellStyle name="Normal 9 6" xfId="422" xr:uid="{00000000-0005-0000-0000-0000D6020000}"/>
    <cellStyle name="Normal 9 6 2" xfId="423" xr:uid="{00000000-0005-0000-0000-0000D7020000}"/>
    <cellStyle name="Normal 9 6 2 2" xfId="424" xr:uid="{00000000-0005-0000-0000-0000D8020000}"/>
    <cellStyle name="Normal 9 6 2 2 2" xfId="724" xr:uid="{00000000-0005-0000-0000-0000D9020000}"/>
    <cellStyle name="Normal 9 6 2 3" xfId="598" xr:uid="{00000000-0005-0000-0000-0000DA020000}"/>
    <cellStyle name="Normal 9 6 3" xfId="425" xr:uid="{00000000-0005-0000-0000-0000DB020000}"/>
    <cellStyle name="Normal 9 6 3 2" xfId="661" xr:uid="{00000000-0005-0000-0000-0000DC020000}"/>
    <cellStyle name="Normal 9 6 4" xfId="535" xr:uid="{00000000-0005-0000-0000-0000DD020000}"/>
    <cellStyle name="Normal 9 7" xfId="426" xr:uid="{00000000-0005-0000-0000-0000DE020000}"/>
    <cellStyle name="Normal 9 7 2" xfId="427" xr:uid="{00000000-0005-0000-0000-0000DF020000}"/>
    <cellStyle name="Normal 9 7 2 2" xfId="670" xr:uid="{00000000-0005-0000-0000-0000E0020000}"/>
    <cellStyle name="Normal 9 7 3" xfId="544" xr:uid="{00000000-0005-0000-0000-0000E1020000}"/>
    <cellStyle name="Normal 9 8" xfId="428" xr:uid="{00000000-0005-0000-0000-0000E2020000}"/>
    <cellStyle name="Normal 9 8 2" xfId="607" xr:uid="{00000000-0005-0000-0000-0000E3020000}"/>
    <cellStyle name="Normal 9 9" xfId="742" xr:uid="{00000000-0005-0000-0000-0000E4020000}"/>
    <cellStyle name="Note 2" xfId="429" xr:uid="{00000000-0005-0000-0000-0000E5020000}"/>
    <cellStyle name="Note 2 2" xfId="430" xr:uid="{00000000-0005-0000-0000-0000E6020000}"/>
    <cellStyle name="Note 2 3" xfId="431" xr:uid="{00000000-0005-0000-0000-0000E7020000}"/>
    <cellStyle name="Note 2 3 2" xfId="432" xr:uid="{00000000-0005-0000-0000-0000E8020000}"/>
    <cellStyle name="Note 2 3 2 2" xfId="705" xr:uid="{00000000-0005-0000-0000-0000E9020000}"/>
    <cellStyle name="Note 2 3 3" xfId="579" xr:uid="{00000000-0005-0000-0000-0000EA020000}"/>
    <cellStyle name="Note 2 4" xfId="433" xr:uid="{00000000-0005-0000-0000-0000EB020000}"/>
    <cellStyle name="Note 2 4 2" xfId="642" xr:uid="{00000000-0005-0000-0000-0000EC020000}"/>
    <cellStyle name="Note 2 5" xfId="434" xr:uid="{00000000-0005-0000-0000-0000ED020000}"/>
    <cellStyle name="Note 2 6" xfId="516" xr:uid="{00000000-0005-0000-0000-0000EE020000}"/>
    <cellStyle name="Output" xfId="453" builtinId="21" customBuiltin="1"/>
    <cellStyle name="Output 2" xfId="435" xr:uid="{00000000-0005-0000-0000-0000F0020000}"/>
    <cellStyle name="Percent 2" xfId="2" xr:uid="{00000000-0005-0000-0000-0000F1020000}"/>
    <cellStyle name="Percent 2 2" xfId="436" xr:uid="{00000000-0005-0000-0000-0000F2020000}"/>
    <cellStyle name="Percent 3" xfId="437" xr:uid="{00000000-0005-0000-0000-0000F3020000}"/>
    <cellStyle name="Percent 3 2" xfId="438" xr:uid="{00000000-0005-0000-0000-0000F4020000}"/>
    <cellStyle name="Percent 3 2 2" xfId="439" xr:uid="{00000000-0005-0000-0000-0000F5020000}"/>
    <cellStyle name="Percent 3 2 2 2" xfId="702" xr:uid="{00000000-0005-0000-0000-0000F6020000}"/>
    <cellStyle name="Percent 3 2 3" xfId="576" xr:uid="{00000000-0005-0000-0000-0000F7020000}"/>
    <cellStyle name="Percent 3 3" xfId="440" xr:uid="{00000000-0005-0000-0000-0000F8020000}"/>
    <cellStyle name="Percent 3 3 2" xfId="639" xr:uid="{00000000-0005-0000-0000-0000F9020000}"/>
    <cellStyle name="Percent 3 4" xfId="513" xr:uid="{00000000-0005-0000-0000-0000FA020000}"/>
    <cellStyle name="Percent 4" xfId="441" xr:uid="{00000000-0005-0000-0000-0000FB020000}"/>
    <cellStyle name="Percent 5" xfId="771" xr:uid="{77A3D84D-1D9F-497B-AD32-743E3254996D}"/>
    <cellStyle name="Title 2" xfId="442" xr:uid="{00000000-0005-0000-0000-0000FC020000}"/>
    <cellStyle name="Title 3" xfId="497" xr:uid="{00000000-0005-0000-0000-0000FD020000}"/>
    <cellStyle name="Total" xfId="459" builtinId="25" customBuiltin="1"/>
    <cellStyle name="Total 2" xfId="443" xr:uid="{00000000-0005-0000-0000-0000FF020000}"/>
    <cellStyle name="Warning Text" xfId="457" builtinId="11" customBuiltin="1"/>
    <cellStyle name="Warning Text 2" xfId="444" xr:uid="{00000000-0005-0000-0000-00000103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4A820A3C-4705-4ED9-A242-5AEA89A11BF9}" userId="S::Jon.Storvick@cngc.com::28eddeee-209e-4925-9513-23bbf73119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2-03-30T23:41:21.96" personId="{4A820A3C-4705-4ED9-A242-5AEA89A11BF9}" id="{75ABACC4-2EA7-4A0A-AE39-8521574ABF68}">
    <text>Sourced from Detail of Conservation Accounts 2021_V5 on Tab '2021 Expense Tally' Column G located:\\cngc-sea-fp1\Data\Dept\Rates\ENERGY EFFICIENCY\ANNUAL REPORTING\Annual Report 2021\Accounting Reconciliation</text>
  </threadedComment>
  <threadedComment ref="B18" dT="2022-03-30T23:41:31.33" personId="{4A820A3C-4705-4ED9-A242-5AEA89A11BF9}" id="{3D711222-D053-4A02-99EA-CE4712E8B725}">
    <text>Sourced from Detail of Conservation Accounts 2021_V5 on Tab '2021 Expense Tally' Column G located:\\cngc-sea-fp1\Data\Dept\Rates\ENERGY EFFICIENCY\ANNUAL REPORTING\Annual Report 2021\Accounting Reconciliation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FD1E-80CC-4C21-B462-DD33BAD111FB}">
  <sheetPr>
    <pageSetUpPr fitToPage="1"/>
  </sheetPr>
  <dimension ref="B1:R19"/>
  <sheetViews>
    <sheetView zoomScaleNormal="100" workbookViewId="0">
      <selection activeCell="B1" sqref="B1:R1"/>
    </sheetView>
  </sheetViews>
  <sheetFormatPr defaultColWidth="9.1796875" defaultRowHeight="13" x14ac:dyDescent="0.3"/>
  <cols>
    <col min="1" max="1" width="2" customWidth="1"/>
    <col min="2" max="2" width="46" style="8" customWidth="1"/>
    <col min="3" max="3" width="16" style="9" bestFit="1" customWidth="1"/>
    <col min="4" max="4" width="15.1796875" customWidth="1"/>
    <col min="5" max="5" width="15" customWidth="1"/>
    <col min="6" max="6" width="14.81640625" bestFit="1" customWidth="1"/>
    <col min="7" max="7" width="17.453125" bestFit="1" customWidth="1"/>
    <col min="8" max="8" width="11.54296875" customWidth="1"/>
    <col min="9" max="9" width="14.54296875" bestFit="1" customWidth="1"/>
    <col min="10" max="10" width="17.81640625" style="3" bestFit="1" customWidth="1"/>
    <col min="11" max="11" width="15.1796875" bestFit="1" customWidth="1"/>
    <col min="12" max="12" width="15.81640625" customWidth="1"/>
    <col min="13" max="13" width="14.54296875" bestFit="1" customWidth="1"/>
    <col min="14" max="14" width="14" bestFit="1" customWidth="1"/>
    <col min="15" max="15" width="5.54296875" customWidth="1"/>
    <col min="16" max="16" width="17.453125" style="3" bestFit="1" customWidth="1"/>
    <col min="17" max="17" width="13.54296875" style="3" bestFit="1" customWidth="1"/>
    <col min="18" max="18" width="12.7265625" style="3" bestFit="1" customWidth="1"/>
  </cols>
  <sheetData>
    <row r="1" spans="2:18" ht="17.5" x14ac:dyDescent="0.35">
      <c r="B1" s="36" t="s">
        <v>0</v>
      </c>
      <c r="C1" s="36"/>
      <c r="D1" s="36"/>
      <c r="E1" s="37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2:18" x14ac:dyDescent="0.3">
      <c r="B2" s="2"/>
      <c r="C2"/>
      <c r="J2"/>
      <c r="P2"/>
      <c r="Q2"/>
      <c r="R2"/>
    </row>
    <row r="3" spans="2:18" ht="17.5" x14ac:dyDescent="0.35">
      <c r="B3" s="36" t="s">
        <v>4</v>
      </c>
      <c r="C3" s="36"/>
      <c r="D3" s="36"/>
      <c r="E3" s="37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2:18" s="1" customFormat="1" ht="51.75" customHeight="1" x14ac:dyDescent="0.3">
      <c r="B5" s="10" t="s">
        <v>5</v>
      </c>
      <c r="C5" s="10" t="s">
        <v>6</v>
      </c>
      <c r="D5" s="10" t="s">
        <v>1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2</v>
      </c>
      <c r="P5" s="10" t="s">
        <v>17</v>
      </c>
      <c r="Q5" s="10" t="s">
        <v>18</v>
      </c>
      <c r="R5" s="10" t="s">
        <v>19</v>
      </c>
    </row>
    <row r="6" spans="2:18" s="1" customFormat="1" ht="18.75" customHeight="1" x14ac:dyDescent="0.3">
      <c r="B6" s="13" t="s">
        <v>20</v>
      </c>
      <c r="C6" s="28">
        <v>8477</v>
      </c>
      <c r="D6" s="35">
        <v>670757</v>
      </c>
      <c r="E6" s="26">
        <v>6545986.5800000001</v>
      </c>
      <c r="F6" s="24">
        <v>145508.22</v>
      </c>
      <c r="G6" s="26">
        <v>6400478.3700000001</v>
      </c>
      <c r="H6" s="14">
        <v>29.26</v>
      </c>
      <c r="I6" s="14">
        <v>10229972</v>
      </c>
      <c r="J6" s="24">
        <v>1157207</v>
      </c>
      <c r="K6" s="26">
        <v>9334368.7400000002</v>
      </c>
      <c r="L6" s="27">
        <v>0.91</v>
      </c>
      <c r="M6" s="27">
        <v>1.03</v>
      </c>
      <c r="N6" s="25">
        <v>3.4996824449999999</v>
      </c>
      <c r="O6" s="25"/>
      <c r="P6" s="27">
        <v>0.63</v>
      </c>
      <c r="Q6" s="27">
        <v>0.74</v>
      </c>
      <c r="R6" s="25">
        <v>4.4162811519999998</v>
      </c>
    </row>
    <row r="7" spans="2:18" s="1" customFormat="1" ht="18.75" customHeight="1" x14ac:dyDescent="0.3">
      <c r="B7" s="13"/>
      <c r="C7" s="14"/>
      <c r="D7" s="14"/>
      <c r="E7" s="15"/>
      <c r="F7" s="24"/>
      <c r="G7" s="15"/>
      <c r="H7" s="14"/>
      <c r="I7" s="14"/>
      <c r="J7" s="24"/>
      <c r="K7" s="15"/>
      <c r="L7" s="24"/>
      <c r="M7" s="24"/>
      <c r="N7" s="25"/>
      <c r="O7" s="25"/>
      <c r="P7" s="24"/>
      <c r="Q7" s="24"/>
      <c r="R7" s="25"/>
    </row>
    <row r="8" spans="2:18" s="1" customFormat="1" ht="39.75" customHeight="1" x14ac:dyDescent="0.3">
      <c r="B8" s="10" t="s">
        <v>5</v>
      </c>
      <c r="C8" s="10" t="s">
        <v>6</v>
      </c>
      <c r="D8" s="10" t="s">
        <v>1</v>
      </c>
      <c r="E8" s="10" t="s">
        <v>7</v>
      </c>
      <c r="F8" s="10" t="s">
        <v>8</v>
      </c>
      <c r="G8" s="10" t="s">
        <v>9</v>
      </c>
      <c r="H8" s="10" t="s">
        <v>10</v>
      </c>
      <c r="I8" s="10" t="s">
        <v>11</v>
      </c>
      <c r="J8" s="10" t="s">
        <v>12</v>
      </c>
      <c r="K8" s="10" t="s">
        <v>13</v>
      </c>
      <c r="L8" s="10" t="s">
        <v>14</v>
      </c>
      <c r="M8" s="10" t="s">
        <v>15</v>
      </c>
      <c r="N8" s="10" t="s">
        <v>16</v>
      </c>
      <c r="O8" s="10" t="s">
        <v>2</v>
      </c>
      <c r="P8" s="10" t="s">
        <v>17</v>
      </c>
      <c r="Q8" s="10" t="s">
        <v>18</v>
      </c>
      <c r="R8" s="10" t="s">
        <v>19</v>
      </c>
    </row>
    <row r="9" spans="2:18" s="1" customFormat="1" ht="18.75" customHeight="1" x14ac:dyDescent="0.3">
      <c r="B9" s="16" t="s">
        <v>21</v>
      </c>
      <c r="C9" s="29">
        <v>107</v>
      </c>
      <c r="D9" s="29">
        <v>377038.26</v>
      </c>
      <c r="E9" s="30">
        <v>2273830.85</v>
      </c>
      <c r="F9" s="18">
        <v>194763.69</v>
      </c>
      <c r="G9" s="30">
        <v>2079067.16</v>
      </c>
      <c r="H9" s="17">
        <v>19.19554888</v>
      </c>
      <c r="I9" s="31">
        <v>4328081.9800000004</v>
      </c>
      <c r="J9" s="30">
        <v>1247031</v>
      </c>
      <c r="K9" s="30">
        <v>1274732</v>
      </c>
      <c r="L9" s="30">
        <v>0.28999999999999998</v>
      </c>
      <c r="M9" s="30">
        <v>0.57999999999999996</v>
      </c>
      <c r="N9" s="17">
        <v>5.6520983999999999</v>
      </c>
      <c r="O9" s="17"/>
      <c r="P9" s="30">
        <v>0.48</v>
      </c>
      <c r="Q9" s="30">
        <v>0.77</v>
      </c>
      <c r="R9" s="17">
        <v>3.896098152</v>
      </c>
    </row>
    <row r="10" spans="2:18" s="1" customFormat="1" ht="26.25" customHeight="1" x14ac:dyDescent="0.3">
      <c r="B10" s="19" t="s">
        <v>3</v>
      </c>
      <c r="C10" s="20">
        <f>SUM(C6:C9)</f>
        <v>8584</v>
      </c>
      <c r="D10" s="20">
        <f t="shared" ref="D10:K10" si="0">SUM(D6:D9)</f>
        <v>1047795.26</v>
      </c>
      <c r="E10" s="21">
        <f>SUM(E6:E9)</f>
        <v>8819817.4299999997</v>
      </c>
      <c r="F10" s="21">
        <f t="shared" si="0"/>
        <v>340271.91000000003</v>
      </c>
      <c r="G10" s="21">
        <f>E10-F10</f>
        <v>8479545.5199999996</v>
      </c>
      <c r="H10" s="22">
        <f>SUMPRODUCT(H6:H9,D6:D9)/SUM(D6:D9)</f>
        <v>25.638411620090881</v>
      </c>
      <c r="I10" s="20">
        <f t="shared" si="0"/>
        <v>14558053.98</v>
      </c>
      <c r="J10" s="21">
        <f>SUM(J6:J9)</f>
        <v>2404238</v>
      </c>
      <c r="K10" s="21">
        <f t="shared" si="0"/>
        <v>10609100.74</v>
      </c>
      <c r="L10" s="21">
        <f>K10/I10</f>
        <v>0.7287444293430213</v>
      </c>
      <c r="M10" s="21">
        <f>(K10+J10)/I10</f>
        <v>0.8938927385403197</v>
      </c>
      <c r="N10" s="20">
        <f>VLOOKUP(H10,'APP 2885'!$B$10:$G$59,6)*D10/(K10+J10)</f>
        <v>3.8124809130266293</v>
      </c>
      <c r="O10" s="19"/>
      <c r="P10" s="21">
        <f>(E10-F10)/I10</f>
        <v>0.58246421751487409</v>
      </c>
      <c r="Q10" s="21">
        <f>(E10-F10+J10)/I10</f>
        <v>0.74761252671217249</v>
      </c>
      <c r="R10" s="20">
        <f>VLOOKUP(H10,'APP 2885'!$B$10:$G$59,4)*D10/(G10+J10)</f>
        <v>4.1435138715805699</v>
      </c>
    </row>
    <row r="11" spans="2:18" s="1" customFormat="1" ht="26.25" customHeight="1" x14ac:dyDescent="0.3">
      <c r="B11" s="19" t="s">
        <v>22</v>
      </c>
      <c r="C11" s="20">
        <f>C10</f>
        <v>8584</v>
      </c>
      <c r="D11" s="20">
        <f t="shared" ref="D11:I11" si="1">D10</f>
        <v>1047795.26</v>
      </c>
      <c r="E11" s="21">
        <f t="shared" si="1"/>
        <v>8819817.4299999997</v>
      </c>
      <c r="F11" s="21">
        <f t="shared" si="1"/>
        <v>340271.91000000003</v>
      </c>
      <c r="G11" s="21">
        <f t="shared" si="1"/>
        <v>8479545.5199999996</v>
      </c>
      <c r="H11" s="22">
        <f t="shared" si="1"/>
        <v>25.638411620090881</v>
      </c>
      <c r="I11" s="20">
        <f t="shared" si="1"/>
        <v>14558053.98</v>
      </c>
      <c r="J11" s="21">
        <f>SUM(J6:J9,C17:C18)</f>
        <v>2784446.4</v>
      </c>
      <c r="K11" s="21">
        <f>SUM(K6:K9)</f>
        <v>10609100.74</v>
      </c>
      <c r="L11" s="21">
        <f>K11/I11</f>
        <v>0.7287444293430213</v>
      </c>
      <c r="M11" s="21">
        <f>(K11+J11)/I11</f>
        <v>0.92000944345996993</v>
      </c>
      <c r="N11" s="20">
        <f>VLOOKUP(H11,'APP 2885'!$B$10:$G$59,6)*D11/(K11+J11)</f>
        <v>3.7042543728262864</v>
      </c>
      <c r="O11" s="19"/>
      <c r="P11" s="21">
        <f>(E11-F11)/I11</f>
        <v>0.58246421751487409</v>
      </c>
      <c r="Q11" s="21">
        <f>(E11-F11+J11)/I11</f>
        <v>0.77372923163182283</v>
      </c>
      <c r="R11" s="20">
        <f>VLOOKUP(H11,'APP 2885'!$B$10:$G$59,4)*D11/(G11+J11)</f>
        <v>4.0036523739267738</v>
      </c>
    </row>
    <row r="12" spans="2:18" ht="13.5" thickBot="1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ht="28.5" customHeight="1" thickBot="1" x14ac:dyDescent="0.35">
      <c r="B13" s="11" t="s">
        <v>23</v>
      </c>
      <c r="C13" s="12">
        <v>5.0599999999999999E-2</v>
      </c>
      <c r="D13"/>
      <c r="E13"/>
      <c r="F13" s="3"/>
      <c r="G13" s="3"/>
      <c r="H13" s="3"/>
      <c r="I13"/>
      <c r="J13"/>
      <c r="K13"/>
      <c r="L13" s="3"/>
      <c r="M13"/>
      <c r="N13"/>
      <c r="O13" s="3"/>
      <c r="P13"/>
      <c r="Q13" s="3"/>
      <c r="R13" s="3"/>
    </row>
    <row r="14" spans="2:18" s="1" customFormat="1" ht="28.5" customHeight="1" thickBot="1" x14ac:dyDescent="0.35">
      <c r="B14" s="11" t="s">
        <v>24</v>
      </c>
      <c r="C14" s="12">
        <v>0.02</v>
      </c>
      <c r="D14"/>
      <c r="E14"/>
      <c r="F14" s="6"/>
      <c r="G14" s="6"/>
      <c r="H14" s="6"/>
      <c r="I14"/>
      <c r="J14"/>
      <c r="K14"/>
      <c r="L14" s="3"/>
      <c r="M14"/>
      <c r="N14"/>
      <c r="O14" s="3"/>
      <c r="P14"/>
      <c r="Q14" s="3"/>
      <c r="R14" s="3"/>
    </row>
    <row r="15" spans="2:18" s="1" customFormat="1" ht="28.5" customHeight="1" thickBot="1" x14ac:dyDescent="0.35">
      <c r="B15" s="11" t="s">
        <v>25</v>
      </c>
      <c r="C15" s="12">
        <v>5.0599999999999999E-2</v>
      </c>
      <c r="D15"/>
      <c r="E15"/>
      <c r="F15" s="7"/>
      <c r="G15" s="7"/>
      <c r="H15" s="6"/>
      <c r="I15"/>
      <c r="J15"/>
      <c r="K15"/>
      <c r="L15" s="3"/>
      <c r="M15"/>
      <c r="N15"/>
      <c r="O15" s="3"/>
      <c r="P15"/>
      <c r="Q15" s="3"/>
      <c r="R15" s="3"/>
    </row>
    <row r="16" spans="2:18" ht="13.5" thickBot="1" x14ac:dyDescent="0.35">
      <c r="B16" s="4"/>
      <c r="C16" s="5"/>
      <c r="F16" s="7"/>
      <c r="G16" s="7"/>
      <c r="H16" s="6"/>
      <c r="J16"/>
      <c r="L16" s="3"/>
      <c r="O16" s="3"/>
      <c r="P16"/>
    </row>
    <row r="17" spans="2:18" ht="23.25" customHeight="1" thickBot="1" x14ac:dyDescent="0.3">
      <c r="B17" s="11" t="s">
        <v>26</v>
      </c>
      <c r="C17" s="23">
        <v>348908.4</v>
      </c>
      <c r="F17" s="6"/>
      <c r="G17" s="6"/>
      <c r="H17" s="6"/>
      <c r="J17"/>
      <c r="L17" s="3"/>
      <c r="O17" s="3"/>
      <c r="P17"/>
    </row>
    <row r="18" spans="2:18" ht="23.25" customHeight="1" thickBot="1" x14ac:dyDescent="0.3">
      <c r="B18" s="11" t="s">
        <v>27</v>
      </c>
      <c r="C18" s="23">
        <v>31300</v>
      </c>
      <c r="F18" s="6"/>
      <c r="G18" s="6"/>
      <c r="H18" s="6"/>
      <c r="J18"/>
      <c r="L18" s="3"/>
      <c r="O18" s="3"/>
      <c r="P18"/>
    </row>
    <row r="19" spans="2:18" x14ac:dyDescent="0.3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</sheetData>
  <mergeCells count="3">
    <mergeCell ref="B1:R1"/>
    <mergeCell ref="B3:R3"/>
    <mergeCell ref="B19:R19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9348-E916-423B-881C-6A5F38563A78}">
  <dimension ref="A1:I64"/>
  <sheetViews>
    <sheetView tabSelected="1" workbookViewId="0">
      <selection activeCell="I6" sqref="I6:I9"/>
    </sheetView>
  </sheetViews>
  <sheetFormatPr defaultRowHeight="12.5" x14ac:dyDescent="0.25"/>
  <cols>
    <col min="1" max="8" width="11.7265625" style="60" customWidth="1"/>
  </cols>
  <sheetData>
    <row r="1" spans="1:9" ht="13" x14ac:dyDescent="0.3">
      <c r="A1" s="40" t="s">
        <v>0</v>
      </c>
      <c r="B1" s="40"/>
      <c r="C1" s="40"/>
      <c r="D1" s="40"/>
      <c r="E1" s="40"/>
      <c r="F1" s="40"/>
      <c r="G1" s="40"/>
      <c r="H1" s="40"/>
      <c r="I1" s="2"/>
    </row>
    <row r="2" spans="1:9" ht="13" x14ac:dyDescent="0.3">
      <c r="A2" s="40" t="s">
        <v>28</v>
      </c>
      <c r="B2" s="40"/>
      <c r="C2" s="40"/>
      <c r="D2" s="40"/>
      <c r="E2" s="40"/>
      <c r="F2" s="40"/>
      <c r="G2" s="40"/>
      <c r="H2" s="40"/>
      <c r="I2" s="2"/>
    </row>
    <row r="3" spans="1:9" ht="13" x14ac:dyDescent="0.3">
      <c r="A3" s="40" t="s">
        <v>29</v>
      </c>
      <c r="B3" s="40"/>
      <c r="C3" s="40"/>
      <c r="D3" s="40"/>
      <c r="E3" s="40"/>
      <c r="F3" s="40"/>
      <c r="G3" s="40"/>
      <c r="H3" s="40"/>
      <c r="I3" s="2"/>
    </row>
    <row r="4" spans="1:9" ht="13" x14ac:dyDescent="0.3">
      <c r="A4" s="40" t="s">
        <v>30</v>
      </c>
      <c r="B4" s="40"/>
      <c r="C4" s="40"/>
      <c r="D4" s="40"/>
      <c r="E4" s="40"/>
      <c r="F4" s="40"/>
      <c r="G4" s="40"/>
      <c r="H4" s="40"/>
      <c r="I4" s="2"/>
    </row>
    <row r="5" spans="1:9" ht="13" x14ac:dyDescent="0.3">
      <c r="A5" s="39"/>
      <c r="B5" s="39"/>
      <c r="C5" s="32"/>
      <c r="D5" s="32"/>
      <c r="E5" s="32"/>
      <c r="F5" s="32"/>
      <c r="G5" s="32"/>
      <c r="H5" s="32"/>
      <c r="I5" s="32"/>
    </row>
    <row r="6" spans="1:9" ht="16" customHeight="1" x14ac:dyDescent="0.25">
      <c r="A6" s="41"/>
      <c r="B6" s="54" t="s">
        <v>31</v>
      </c>
      <c r="C6" s="49" t="s">
        <v>32</v>
      </c>
      <c r="D6" s="49" t="s">
        <v>33</v>
      </c>
      <c r="E6" s="46" t="s">
        <v>34</v>
      </c>
      <c r="F6" s="49" t="s">
        <v>35</v>
      </c>
      <c r="G6" s="49" t="s">
        <v>36</v>
      </c>
      <c r="H6" s="43"/>
      <c r="I6" s="44"/>
    </row>
    <row r="7" spans="1:9" ht="19" customHeight="1" x14ac:dyDescent="0.25">
      <c r="A7" s="41"/>
      <c r="B7" s="55"/>
      <c r="C7" s="50"/>
      <c r="D7" s="50"/>
      <c r="E7" s="47"/>
      <c r="F7" s="50"/>
      <c r="G7" s="50"/>
      <c r="H7" s="43"/>
      <c r="I7" s="44"/>
    </row>
    <row r="8" spans="1:9" ht="19" customHeight="1" x14ac:dyDescent="0.25">
      <c r="A8" s="41"/>
      <c r="B8" s="55"/>
      <c r="C8" s="50"/>
      <c r="D8" s="50"/>
      <c r="E8" s="47"/>
      <c r="F8" s="50"/>
      <c r="G8" s="50"/>
      <c r="H8" s="43"/>
      <c r="I8" s="44"/>
    </row>
    <row r="9" spans="1:9" ht="19" customHeight="1" x14ac:dyDescent="0.25">
      <c r="A9" s="42"/>
      <c r="B9" s="56"/>
      <c r="C9" s="51"/>
      <c r="D9" s="51"/>
      <c r="E9" s="48"/>
      <c r="F9" s="51"/>
      <c r="G9" s="51"/>
      <c r="H9" s="43"/>
      <c r="I9" s="44"/>
    </row>
    <row r="10" spans="1:9" ht="13" x14ac:dyDescent="0.3">
      <c r="A10" s="57">
        <v>2023</v>
      </c>
      <c r="B10" s="57">
        <v>1</v>
      </c>
      <c r="C10" s="58">
        <v>1.31</v>
      </c>
      <c r="D10" s="58">
        <v>1.31</v>
      </c>
      <c r="E10" s="58">
        <v>1.31</v>
      </c>
      <c r="F10" s="59">
        <v>0.1</v>
      </c>
      <c r="G10" s="58">
        <v>1.45</v>
      </c>
      <c r="H10" s="33"/>
      <c r="I10" s="33"/>
    </row>
    <row r="11" spans="1:9" ht="13" x14ac:dyDescent="0.3">
      <c r="A11" s="57">
        <v>2024</v>
      </c>
      <c r="B11" s="57">
        <v>2</v>
      </c>
      <c r="C11" s="58">
        <v>1.19</v>
      </c>
      <c r="D11" s="58">
        <v>1.25</v>
      </c>
      <c r="E11" s="58">
        <v>2.56</v>
      </c>
      <c r="F11" s="59">
        <v>0.1</v>
      </c>
      <c r="G11" s="58">
        <v>2.82</v>
      </c>
      <c r="H11" s="33"/>
      <c r="I11" s="33"/>
    </row>
    <row r="12" spans="1:9" ht="13" x14ac:dyDescent="0.3">
      <c r="A12" s="57">
        <v>2025</v>
      </c>
      <c r="B12" s="57">
        <v>3</v>
      </c>
      <c r="C12" s="58">
        <v>0.98</v>
      </c>
      <c r="D12" s="58">
        <v>1.08</v>
      </c>
      <c r="E12" s="58">
        <v>3.64</v>
      </c>
      <c r="F12" s="59">
        <v>0.1</v>
      </c>
      <c r="G12" s="58">
        <v>4.01</v>
      </c>
      <c r="H12" s="33"/>
      <c r="I12" s="33"/>
    </row>
    <row r="13" spans="1:9" ht="13" x14ac:dyDescent="0.3">
      <c r="A13" s="57">
        <v>2026</v>
      </c>
      <c r="B13" s="57">
        <v>4</v>
      </c>
      <c r="C13" s="58">
        <v>0.82</v>
      </c>
      <c r="D13" s="58">
        <v>0.95</v>
      </c>
      <c r="E13" s="58">
        <v>4.5999999999999996</v>
      </c>
      <c r="F13" s="59">
        <v>0.1</v>
      </c>
      <c r="G13" s="58">
        <v>5.0599999999999996</v>
      </c>
      <c r="H13" s="32"/>
      <c r="I13" s="32"/>
    </row>
    <row r="14" spans="1:9" ht="13" x14ac:dyDescent="0.3">
      <c r="A14" s="57">
        <v>2027</v>
      </c>
      <c r="B14" s="57">
        <v>5</v>
      </c>
      <c r="C14" s="58">
        <v>0.85</v>
      </c>
      <c r="D14" s="58">
        <v>1.03</v>
      </c>
      <c r="E14" s="58">
        <v>5.63</v>
      </c>
      <c r="F14" s="59">
        <v>0.1</v>
      </c>
      <c r="G14" s="58">
        <v>6.19</v>
      </c>
      <c r="H14" s="32"/>
      <c r="I14" s="32"/>
    </row>
    <row r="15" spans="1:9" ht="13" x14ac:dyDescent="0.3">
      <c r="A15" s="57">
        <v>2028</v>
      </c>
      <c r="B15" s="57">
        <v>6</v>
      </c>
      <c r="C15" s="58">
        <v>0.79</v>
      </c>
      <c r="D15" s="58">
        <v>1.01</v>
      </c>
      <c r="E15" s="58">
        <v>6.64</v>
      </c>
      <c r="F15" s="59">
        <v>0.1</v>
      </c>
      <c r="G15" s="58">
        <v>7.3</v>
      </c>
      <c r="H15" s="32"/>
      <c r="I15" s="32"/>
    </row>
    <row r="16" spans="1:9" ht="13" x14ac:dyDescent="0.3">
      <c r="A16" s="57">
        <v>2029</v>
      </c>
      <c r="B16" s="57">
        <v>7</v>
      </c>
      <c r="C16" s="58">
        <v>0.81</v>
      </c>
      <c r="D16" s="58">
        <v>1.0900000000000001</v>
      </c>
      <c r="E16" s="58">
        <v>7.72</v>
      </c>
      <c r="F16" s="59">
        <v>0.1</v>
      </c>
      <c r="G16" s="58">
        <v>8.5</v>
      </c>
      <c r="H16" s="32"/>
      <c r="I16" s="32"/>
    </row>
    <row r="17" spans="1:9" ht="13" x14ac:dyDescent="0.3">
      <c r="A17" s="57">
        <v>2030</v>
      </c>
      <c r="B17" s="57">
        <v>8</v>
      </c>
      <c r="C17" s="58">
        <v>1.9</v>
      </c>
      <c r="D17" s="58">
        <v>2.69</v>
      </c>
      <c r="E17" s="58">
        <v>10.41</v>
      </c>
      <c r="F17" s="59">
        <v>0.1</v>
      </c>
      <c r="G17" s="58">
        <v>11.46</v>
      </c>
      <c r="H17" s="32"/>
      <c r="I17" s="32"/>
    </row>
    <row r="18" spans="1:9" ht="13" x14ac:dyDescent="0.3">
      <c r="A18" s="57">
        <v>2031</v>
      </c>
      <c r="B18" s="57">
        <v>9</v>
      </c>
      <c r="C18" s="58">
        <v>0.75</v>
      </c>
      <c r="D18" s="58">
        <v>1.1100000000000001</v>
      </c>
      <c r="E18" s="58">
        <v>11.52</v>
      </c>
      <c r="F18" s="59">
        <v>0.1</v>
      </c>
      <c r="G18" s="58">
        <v>12.67</v>
      </c>
      <c r="H18" s="32"/>
      <c r="I18" s="32"/>
    </row>
    <row r="19" spans="1:9" ht="13" x14ac:dyDescent="0.3">
      <c r="A19" s="57">
        <v>2032</v>
      </c>
      <c r="B19" s="57">
        <v>10</v>
      </c>
      <c r="C19" s="58">
        <v>0.67</v>
      </c>
      <c r="D19" s="58">
        <v>1.04</v>
      </c>
      <c r="E19" s="58">
        <v>12.56</v>
      </c>
      <c r="F19" s="59">
        <v>0.1</v>
      </c>
      <c r="G19" s="58">
        <v>13.82</v>
      </c>
      <c r="H19" s="32"/>
      <c r="I19" s="32"/>
    </row>
    <row r="20" spans="1:9" ht="13" x14ac:dyDescent="0.3">
      <c r="A20" s="57">
        <v>2033</v>
      </c>
      <c r="B20" s="57">
        <v>11</v>
      </c>
      <c r="C20" s="58">
        <v>0.73</v>
      </c>
      <c r="D20" s="58">
        <v>1.2</v>
      </c>
      <c r="E20" s="58">
        <v>13.76</v>
      </c>
      <c r="F20" s="59">
        <v>0.1</v>
      </c>
      <c r="G20" s="58">
        <v>15.13</v>
      </c>
      <c r="H20" s="32"/>
      <c r="I20" s="32"/>
    </row>
    <row r="21" spans="1:9" ht="13" x14ac:dyDescent="0.3">
      <c r="A21" s="57">
        <v>2034</v>
      </c>
      <c r="B21" s="57">
        <v>12</v>
      </c>
      <c r="C21" s="58">
        <v>0.67</v>
      </c>
      <c r="D21" s="58">
        <v>1.1599999999999999</v>
      </c>
      <c r="E21" s="58">
        <v>14.92</v>
      </c>
      <c r="F21" s="59">
        <v>0.1</v>
      </c>
      <c r="G21" s="58">
        <v>16.41</v>
      </c>
      <c r="H21" s="32"/>
      <c r="I21" s="32"/>
    </row>
    <row r="22" spans="1:9" ht="13" x14ac:dyDescent="0.3">
      <c r="A22" s="57">
        <v>2035</v>
      </c>
      <c r="B22" s="57">
        <v>13</v>
      </c>
      <c r="C22" s="58">
        <v>0.65</v>
      </c>
      <c r="D22" s="58">
        <v>1.18</v>
      </c>
      <c r="E22" s="58">
        <v>16.100000000000001</v>
      </c>
      <c r="F22" s="59">
        <v>0.1</v>
      </c>
      <c r="G22" s="58">
        <v>17.71</v>
      </c>
      <c r="H22" s="32"/>
      <c r="I22" s="32"/>
    </row>
    <row r="23" spans="1:9" ht="13" x14ac:dyDescent="0.3">
      <c r="A23" s="57">
        <v>2036</v>
      </c>
      <c r="B23" s="57">
        <v>14</v>
      </c>
      <c r="C23" s="58">
        <v>0.83</v>
      </c>
      <c r="D23" s="58">
        <v>1.58</v>
      </c>
      <c r="E23" s="58">
        <v>17.670000000000002</v>
      </c>
      <c r="F23" s="59">
        <v>0.1</v>
      </c>
      <c r="G23" s="58">
        <v>19.440000000000001</v>
      </c>
      <c r="H23" s="32"/>
      <c r="I23" s="32"/>
    </row>
    <row r="24" spans="1:9" ht="13" x14ac:dyDescent="0.3">
      <c r="A24" s="57">
        <v>2037</v>
      </c>
      <c r="B24" s="57">
        <v>15</v>
      </c>
      <c r="C24" s="58">
        <v>0.56999999999999995</v>
      </c>
      <c r="D24" s="58">
        <v>1.1299999999999999</v>
      </c>
      <c r="E24" s="58">
        <v>18.8</v>
      </c>
      <c r="F24" s="59">
        <v>0.1</v>
      </c>
      <c r="G24" s="58">
        <v>20.68</v>
      </c>
      <c r="H24" s="32"/>
      <c r="I24" s="32"/>
    </row>
    <row r="25" spans="1:9" ht="13" x14ac:dyDescent="0.3">
      <c r="A25" s="57">
        <v>2038</v>
      </c>
      <c r="B25" s="57">
        <v>16</v>
      </c>
      <c r="C25" s="58">
        <v>0.6</v>
      </c>
      <c r="D25" s="58">
        <v>1.25</v>
      </c>
      <c r="E25" s="58">
        <v>20.059999999999999</v>
      </c>
      <c r="F25" s="59">
        <v>0.1</v>
      </c>
      <c r="G25" s="58">
        <v>22.06</v>
      </c>
      <c r="H25" s="32"/>
      <c r="I25" s="32"/>
    </row>
    <row r="26" spans="1:9" ht="13" x14ac:dyDescent="0.3">
      <c r="A26" s="57">
        <v>2039</v>
      </c>
      <c r="B26" s="57">
        <v>17</v>
      </c>
      <c r="C26" s="58">
        <v>0.56999999999999995</v>
      </c>
      <c r="D26" s="58">
        <v>1.26</v>
      </c>
      <c r="E26" s="58">
        <v>21.31</v>
      </c>
      <c r="F26" s="59">
        <v>0.1</v>
      </c>
      <c r="G26" s="58">
        <v>23.45</v>
      </c>
      <c r="H26" s="32"/>
      <c r="I26" s="32"/>
    </row>
    <row r="27" spans="1:9" ht="13" x14ac:dyDescent="0.3">
      <c r="A27" s="57">
        <v>2040</v>
      </c>
      <c r="B27" s="57">
        <v>18</v>
      </c>
      <c r="C27" s="58">
        <v>0.55000000000000004</v>
      </c>
      <c r="D27" s="58">
        <v>1.26</v>
      </c>
      <c r="E27" s="58">
        <v>22.58</v>
      </c>
      <c r="F27" s="59">
        <v>0.1</v>
      </c>
      <c r="G27" s="58">
        <v>24.83</v>
      </c>
      <c r="H27" s="32"/>
      <c r="I27" s="32"/>
    </row>
    <row r="28" spans="1:9" ht="13" x14ac:dyDescent="0.3">
      <c r="A28" s="57">
        <v>2041</v>
      </c>
      <c r="B28" s="57">
        <v>19</v>
      </c>
      <c r="C28" s="58">
        <v>4.8499999999999996</v>
      </c>
      <c r="D28" s="58">
        <v>11.79</v>
      </c>
      <c r="E28" s="58">
        <v>34.369999999999997</v>
      </c>
      <c r="F28" s="59">
        <v>0.1</v>
      </c>
      <c r="G28" s="58">
        <v>37.799999999999997</v>
      </c>
      <c r="H28" s="32"/>
      <c r="I28" s="32"/>
    </row>
    <row r="29" spans="1:9" ht="13" x14ac:dyDescent="0.3">
      <c r="A29" s="57">
        <v>2042</v>
      </c>
      <c r="B29" s="57">
        <v>20</v>
      </c>
      <c r="C29" s="58">
        <v>0.53</v>
      </c>
      <c r="D29" s="58">
        <v>1.35</v>
      </c>
      <c r="E29" s="58">
        <v>35.72</v>
      </c>
      <c r="F29" s="59">
        <v>0.1</v>
      </c>
      <c r="G29" s="58">
        <v>39.29</v>
      </c>
      <c r="H29" s="32"/>
      <c r="I29" s="32"/>
    </row>
    <row r="30" spans="1:9" ht="13" x14ac:dyDescent="0.3">
      <c r="A30" s="57">
        <v>2043</v>
      </c>
      <c r="B30" s="57">
        <v>21</v>
      </c>
      <c r="C30" s="58">
        <v>0.52</v>
      </c>
      <c r="D30" s="58">
        <v>1.39</v>
      </c>
      <c r="E30" s="58">
        <v>37.1</v>
      </c>
      <c r="F30" s="59">
        <v>0.1</v>
      </c>
      <c r="G30" s="58">
        <v>40.81</v>
      </c>
      <c r="H30" s="32"/>
      <c r="I30" s="32"/>
    </row>
    <row r="31" spans="1:9" ht="13" x14ac:dyDescent="0.3">
      <c r="A31" s="57">
        <v>2044</v>
      </c>
      <c r="B31" s="57">
        <v>22</v>
      </c>
      <c r="C31" s="58">
        <v>0.5</v>
      </c>
      <c r="D31" s="58">
        <v>1.42</v>
      </c>
      <c r="E31" s="58">
        <v>38.53</v>
      </c>
      <c r="F31" s="59">
        <v>0.1</v>
      </c>
      <c r="G31" s="58">
        <v>42.38</v>
      </c>
      <c r="H31" s="32"/>
      <c r="I31" s="32"/>
    </row>
    <row r="32" spans="1:9" ht="13" x14ac:dyDescent="0.3">
      <c r="A32" s="57">
        <v>2045</v>
      </c>
      <c r="B32" s="57">
        <v>23</v>
      </c>
      <c r="C32" s="58">
        <v>0.49</v>
      </c>
      <c r="D32" s="58">
        <v>1.46</v>
      </c>
      <c r="E32" s="58">
        <v>39.99</v>
      </c>
      <c r="F32" s="59">
        <v>0.1</v>
      </c>
      <c r="G32" s="58">
        <v>43.99</v>
      </c>
      <c r="H32" s="32"/>
      <c r="I32" s="32"/>
    </row>
    <row r="33" spans="1:9" ht="13" x14ac:dyDescent="0.3">
      <c r="A33" s="57">
        <v>2046</v>
      </c>
      <c r="B33" s="57">
        <v>24</v>
      </c>
      <c r="C33" s="58">
        <v>0.48</v>
      </c>
      <c r="D33" s="58">
        <v>1.5</v>
      </c>
      <c r="E33" s="58">
        <v>41.49</v>
      </c>
      <c r="F33" s="59">
        <v>0.1</v>
      </c>
      <c r="G33" s="58">
        <v>45.64</v>
      </c>
      <c r="H33" s="32"/>
      <c r="I33" s="32"/>
    </row>
    <row r="34" spans="1:9" ht="13" x14ac:dyDescent="0.3">
      <c r="A34" s="57">
        <v>2047</v>
      </c>
      <c r="B34" s="57">
        <v>25</v>
      </c>
      <c r="C34" s="58">
        <v>0.47</v>
      </c>
      <c r="D34" s="58">
        <v>1.55</v>
      </c>
      <c r="E34" s="58">
        <v>43.04</v>
      </c>
      <c r="F34" s="59">
        <v>0.1</v>
      </c>
      <c r="G34" s="58">
        <v>47.35</v>
      </c>
      <c r="H34" s="32"/>
      <c r="I34" s="32"/>
    </row>
    <row r="35" spans="1:9" ht="13" x14ac:dyDescent="0.3">
      <c r="A35" s="57">
        <v>2048</v>
      </c>
      <c r="B35" s="57">
        <v>26</v>
      </c>
      <c r="C35" s="58">
        <v>0.47</v>
      </c>
      <c r="D35" s="58">
        <v>1.6</v>
      </c>
      <c r="E35" s="58">
        <v>44.64</v>
      </c>
      <c r="F35" s="59">
        <v>0.1</v>
      </c>
      <c r="G35" s="58">
        <v>49.11</v>
      </c>
      <c r="H35" s="32"/>
      <c r="I35" s="32"/>
    </row>
    <row r="36" spans="1:9" ht="13" x14ac:dyDescent="0.3">
      <c r="A36" s="57">
        <v>2049</v>
      </c>
      <c r="B36" s="57">
        <v>27</v>
      </c>
      <c r="C36" s="58">
        <v>0.46</v>
      </c>
      <c r="D36" s="58">
        <v>1.65</v>
      </c>
      <c r="E36" s="58">
        <v>46.29</v>
      </c>
      <c r="F36" s="59">
        <v>0.1</v>
      </c>
      <c r="G36" s="58">
        <v>50.92</v>
      </c>
      <c r="H36" s="32"/>
      <c r="I36" s="32"/>
    </row>
    <row r="37" spans="1:9" ht="13" x14ac:dyDescent="0.3">
      <c r="A37" s="57">
        <v>2050</v>
      </c>
      <c r="B37" s="57">
        <v>28</v>
      </c>
      <c r="C37" s="58">
        <v>0.45</v>
      </c>
      <c r="D37" s="58">
        <v>1.7</v>
      </c>
      <c r="E37" s="58">
        <v>48</v>
      </c>
      <c r="F37" s="59">
        <v>0.1</v>
      </c>
      <c r="G37" s="58">
        <v>52.8</v>
      </c>
      <c r="H37" s="32"/>
      <c r="I37" s="32"/>
    </row>
    <row r="38" spans="1:9" ht="13" x14ac:dyDescent="0.3">
      <c r="A38" s="57">
        <v>2051</v>
      </c>
      <c r="B38" s="57">
        <v>29</v>
      </c>
      <c r="C38" s="58">
        <v>0.44</v>
      </c>
      <c r="D38" s="58">
        <v>1.76</v>
      </c>
      <c r="E38" s="58">
        <v>49.76</v>
      </c>
      <c r="F38" s="59">
        <v>0.1</v>
      </c>
      <c r="G38" s="58">
        <v>54.74</v>
      </c>
      <c r="H38" s="32"/>
      <c r="I38" s="32"/>
    </row>
    <row r="39" spans="1:9" ht="13" x14ac:dyDescent="0.3">
      <c r="A39" s="57">
        <v>2052</v>
      </c>
      <c r="B39" s="57">
        <v>30</v>
      </c>
      <c r="C39" s="58">
        <v>0.43</v>
      </c>
      <c r="D39" s="58">
        <v>1.82</v>
      </c>
      <c r="E39" s="58">
        <v>51.58</v>
      </c>
      <c r="F39" s="59">
        <v>0.1</v>
      </c>
      <c r="G39" s="58">
        <v>56.74</v>
      </c>
      <c r="H39" s="32"/>
      <c r="I39" s="32"/>
    </row>
    <row r="40" spans="1:9" ht="13" x14ac:dyDescent="0.3">
      <c r="A40" s="57">
        <v>2053</v>
      </c>
      <c r="B40" s="57">
        <v>31</v>
      </c>
      <c r="C40" s="58">
        <v>0.43</v>
      </c>
      <c r="D40" s="58">
        <v>1.88</v>
      </c>
      <c r="E40" s="58">
        <v>53.46</v>
      </c>
      <c r="F40" s="59">
        <v>0.1</v>
      </c>
      <c r="G40" s="58">
        <v>58.81</v>
      </c>
      <c r="H40" s="32"/>
      <c r="I40" s="32"/>
    </row>
    <row r="41" spans="1:9" ht="13" x14ac:dyDescent="0.3">
      <c r="A41" s="57">
        <v>2054</v>
      </c>
      <c r="B41" s="57">
        <v>32</v>
      </c>
      <c r="C41" s="58">
        <v>0.42</v>
      </c>
      <c r="D41" s="58">
        <v>1.94</v>
      </c>
      <c r="E41" s="58">
        <v>55.4</v>
      </c>
      <c r="F41" s="59">
        <v>0.1</v>
      </c>
      <c r="G41" s="58">
        <v>60.94</v>
      </c>
      <c r="H41" s="32"/>
      <c r="I41" s="32"/>
    </row>
    <row r="42" spans="1:9" ht="13" x14ac:dyDescent="0.3">
      <c r="A42" s="57">
        <v>2055</v>
      </c>
      <c r="B42" s="57">
        <v>33</v>
      </c>
      <c r="C42" s="58">
        <v>0.41</v>
      </c>
      <c r="D42" s="58">
        <v>2.0099999999999998</v>
      </c>
      <c r="E42" s="58">
        <v>57.41</v>
      </c>
      <c r="F42" s="59">
        <v>0.1</v>
      </c>
      <c r="G42" s="58">
        <v>63.16</v>
      </c>
      <c r="H42" s="32"/>
      <c r="I42" s="32"/>
    </row>
    <row r="43" spans="1:9" ht="13" x14ac:dyDescent="0.3">
      <c r="A43" s="57">
        <v>2056</v>
      </c>
      <c r="B43" s="57">
        <v>34</v>
      </c>
      <c r="C43" s="58">
        <v>0.41</v>
      </c>
      <c r="D43" s="58">
        <v>2.08</v>
      </c>
      <c r="E43" s="58">
        <v>59.49</v>
      </c>
      <c r="F43" s="59">
        <v>0.1</v>
      </c>
      <c r="G43" s="58">
        <v>65.44</v>
      </c>
      <c r="H43" s="32"/>
      <c r="I43" s="32"/>
    </row>
    <row r="44" spans="1:9" ht="13" x14ac:dyDescent="0.3">
      <c r="A44" s="57">
        <v>2057</v>
      </c>
      <c r="B44" s="57">
        <v>35</v>
      </c>
      <c r="C44" s="58">
        <v>0.4</v>
      </c>
      <c r="D44" s="58">
        <v>2.15</v>
      </c>
      <c r="E44" s="58">
        <v>61.64</v>
      </c>
      <c r="F44" s="59">
        <v>0.1</v>
      </c>
      <c r="G44" s="58">
        <v>67.8</v>
      </c>
      <c r="H44" s="32"/>
      <c r="I44" s="32"/>
    </row>
    <row r="45" spans="1:9" ht="13" x14ac:dyDescent="0.3">
      <c r="A45" s="57">
        <v>2058</v>
      </c>
      <c r="B45" s="57">
        <v>36</v>
      </c>
      <c r="C45" s="58">
        <v>0.39</v>
      </c>
      <c r="D45" s="58">
        <v>2.2200000000000002</v>
      </c>
      <c r="E45" s="58">
        <v>63.86</v>
      </c>
      <c r="F45" s="59">
        <v>0.1</v>
      </c>
      <c r="G45" s="58">
        <v>70.25</v>
      </c>
      <c r="H45" s="32"/>
      <c r="I45" s="32"/>
    </row>
    <row r="46" spans="1:9" ht="13" x14ac:dyDescent="0.3">
      <c r="A46" s="57">
        <v>2059</v>
      </c>
      <c r="B46" s="57">
        <v>37</v>
      </c>
      <c r="C46" s="58">
        <v>0.39</v>
      </c>
      <c r="D46" s="58">
        <v>2.2999999999999998</v>
      </c>
      <c r="E46" s="58">
        <v>66.16</v>
      </c>
      <c r="F46" s="59">
        <v>0.1</v>
      </c>
      <c r="G46" s="58">
        <v>72.77</v>
      </c>
      <c r="H46" s="32"/>
      <c r="I46" s="32"/>
    </row>
    <row r="47" spans="1:9" ht="13" x14ac:dyDescent="0.3">
      <c r="A47" s="57">
        <v>2060</v>
      </c>
      <c r="B47" s="57">
        <v>38</v>
      </c>
      <c r="C47" s="58">
        <v>0.38</v>
      </c>
      <c r="D47" s="58">
        <v>2.37</v>
      </c>
      <c r="E47" s="58">
        <v>68.53</v>
      </c>
      <c r="F47" s="59">
        <v>0.1</v>
      </c>
      <c r="G47" s="58">
        <v>75.38</v>
      </c>
      <c r="H47" s="32"/>
      <c r="I47" s="32"/>
    </row>
    <row r="48" spans="1:9" ht="13" x14ac:dyDescent="0.3">
      <c r="A48" s="57">
        <v>2061</v>
      </c>
      <c r="B48" s="57">
        <v>39</v>
      </c>
      <c r="C48" s="58">
        <v>0.38</v>
      </c>
      <c r="D48" s="58">
        <v>2.46</v>
      </c>
      <c r="E48" s="58">
        <v>70.989999999999995</v>
      </c>
      <c r="F48" s="59">
        <v>0.1</v>
      </c>
      <c r="G48" s="58">
        <v>78.08</v>
      </c>
      <c r="H48" s="32"/>
      <c r="I48" s="32"/>
    </row>
    <row r="49" spans="1:9" ht="13" x14ac:dyDescent="0.3">
      <c r="A49" s="57">
        <v>2062</v>
      </c>
      <c r="B49" s="57">
        <v>40</v>
      </c>
      <c r="C49" s="58">
        <v>0.37</v>
      </c>
      <c r="D49" s="58">
        <v>2.54</v>
      </c>
      <c r="E49" s="58">
        <v>73.53</v>
      </c>
      <c r="F49" s="59">
        <v>0.1</v>
      </c>
      <c r="G49" s="58">
        <v>80.88</v>
      </c>
      <c r="H49" s="32"/>
      <c r="I49" s="32"/>
    </row>
    <row r="50" spans="1:9" ht="13" x14ac:dyDescent="0.3">
      <c r="A50" s="57">
        <v>2063</v>
      </c>
      <c r="B50" s="57">
        <v>41</v>
      </c>
      <c r="C50" s="58">
        <v>0.36</v>
      </c>
      <c r="D50" s="58">
        <v>2.63</v>
      </c>
      <c r="E50" s="58">
        <v>76.150000000000006</v>
      </c>
      <c r="F50" s="59">
        <v>0.1</v>
      </c>
      <c r="G50" s="58">
        <v>83.77</v>
      </c>
      <c r="H50" s="32"/>
      <c r="I50" s="32"/>
    </row>
    <row r="51" spans="1:9" ht="13" x14ac:dyDescent="0.3">
      <c r="A51" s="57">
        <v>2064</v>
      </c>
      <c r="B51" s="57">
        <v>42</v>
      </c>
      <c r="C51" s="58">
        <v>0.36</v>
      </c>
      <c r="D51" s="58">
        <v>2.72</v>
      </c>
      <c r="E51" s="58">
        <v>78.87</v>
      </c>
      <c r="F51" s="59">
        <v>0.1</v>
      </c>
      <c r="G51" s="58">
        <v>86.75</v>
      </c>
      <c r="H51" s="32"/>
      <c r="I51" s="32"/>
    </row>
    <row r="52" spans="1:9" ht="13" x14ac:dyDescent="0.3">
      <c r="A52" s="57">
        <v>2065</v>
      </c>
      <c r="B52" s="57">
        <v>43</v>
      </c>
      <c r="C52" s="58">
        <v>0.35</v>
      </c>
      <c r="D52" s="58">
        <v>2.81</v>
      </c>
      <c r="E52" s="58">
        <v>81.680000000000007</v>
      </c>
      <c r="F52" s="59">
        <v>0.1</v>
      </c>
      <c r="G52" s="58">
        <v>89.84</v>
      </c>
      <c r="H52" s="32"/>
      <c r="I52" s="32"/>
    </row>
    <row r="53" spans="1:9" ht="13" x14ac:dyDescent="0.3">
      <c r="A53" s="57">
        <v>2066</v>
      </c>
      <c r="B53" s="57">
        <v>44</v>
      </c>
      <c r="C53" s="58">
        <v>0.35</v>
      </c>
      <c r="D53" s="58">
        <v>2.91</v>
      </c>
      <c r="E53" s="58">
        <v>84.58</v>
      </c>
      <c r="F53" s="59">
        <v>0.1</v>
      </c>
      <c r="G53" s="58">
        <v>93.04</v>
      </c>
      <c r="H53" s="32"/>
      <c r="I53" s="32"/>
    </row>
    <row r="54" spans="1:9" ht="13" x14ac:dyDescent="0.3">
      <c r="A54" s="57">
        <v>2067</v>
      </c>
      <c r="B54" s="57">
        <v>45</v>
      </c>
      <c r="C54" s="58">
        <v>0.34</v>
      </c>
      <c r="D54" s="58">
        <v>3</v>
      </c>
      <c r="E54" s="58">
        <v>87.59</v>
      </c>
      <c r="F54" s="59">
        <v>0.1</v>
      </c>
      <c r="G54" s="58">
        <v>96.35</v>
      </c>
      <c r="H54" s="32"/>
      <c r="I54" s="32"/>
    </row>
    <row r="55" spans="1:9" ht="13" x14ac:dyDescent="0.3">
      <c r="A55" s="57">
        <v>2068</v>
      </c>
      <c r="B55" s="57">
        <v>46</v>
      </c>
      <c r="C55" s="58">
        <v>0.34</v>
      </c>
      <c r="D55" s="58">
        <v>3</v>
      </c>
      <c r="E55" s="58">
        <v>90.59</v>
      </c>
      <c r="F55" s="59">
        <v>0.1</v>
      </c>
      <c r="G55" s="58">
        <v>99.65</v>
      </c>
      <c r="H55" s="32"/>
      <c r="I55" s="32"/>
    </row>
    <row r="56" spans="1:9" ht="13" x14ac:dyDescent="0.3">
      <c r="A56" s="57">
        <v>2069</v>
      </c>
      <c r="B56" s="57">
        <v>47</v>
      </c>
      <c r="C56" s="58">
        <v>0.34</v>
      </c>
      <c r="D56" s="58">
        <v>3</v>
      </c>
      <c r="E56" s="58">
        <v>93.6</v>
      </c>
      <c r="F56" s="59">
        <v>0.1</v>
      </c>
      <c r="G56" s="58">
        <v>102.96</v>
      </c>
      <c r="H56" s="32"/>
      <c r="I56" s="32"/>
    </row>
    <row r="57" spans="1:9" ht="13" x14ac:dyDescent="0.3">
      <c r="A57" s="57">
        <v>2070</v>
      </c>
      <c r="B57" s="57">
        <v>48</v>
      </c>
      <c r="C57" s="58">
        <v>0.34</v>
      </c>
      <c r="D57" s="58">
        <v>3</v>
      </c>
      <c r="E57" s="58">
        <v>96.6</v>
      </c>
      <c r="F57" s="59">
        <v>0.1</v>
      </c>
      <c r="G57" s="58">
        <v>106.26</v>
      </c>
      <c r="H57" s="32"/>
      <c r="I57" s="32"/>
    </row>
    <row r="58" spans="1:9" ht="13" x14ac:dyDescent="0.3">
      <c r="A58" s="57">
        <v>2071</v>
      </c>
      <c r="B58" s="57">
        <v>49</v>
      </c>
      <c r="C58" s="58">
        <v>0.34</v>
      </c>
      <c r="D58" s="58">
        <v>3</v>
      </c>
      <c r="E58" s="58">
        <v>99.61</v>
      </c>
      <c r="F58" s="59">
        <v>0.1</v>
      </c>
      <c r="G58" s="58">
        <v>109.57</v>
      </c>
      <c r="H58" s="32"/>
      <c r="I58" s="32"/>
    </row>
    <row r="59" spans="1:9" ht="13" x14ac:dyDescent="0.3">
      <c r="A59" s="57">
        <v>2072</v>
      </c>
      <c r="B59" s="57">
        <v>50</v>
      </c>
      <c r="C59" s="58">
        <v>0.34</v>
      </c>
      <c r="D59" s="58">
        <v>3</v>
      </c>
      <c r="E59" s="58">
        <v>102.61</v>
      </c>
      <c r="F59" s="59">
        <v>0.1</v>
      </c>
      <c r="G59" s="58">
        <v>112.87</v>
      </c>
      <c r="H59" s="32"/>
      <c r="I59" s="32"/>
    </row>
    <row r="60" spans="1:9" ht="13" x14ac:dyDescent="0.3">
      <c r="A60" s="45"/>
      <c r="B60" s="45"/>
      <c r="C60" s="32"/>
      <c r="D60" s="32"/>
      <c r="E60" s="32"/>
      <c r="F60" s="32"/>
      <c r="G60" s="32"/>
      <c r="H60" s="32"/>
      <c r="I60" s="32"/>
    </row>
    <row r="61" spans="1:9" ht="13" customHeight="1" x14ac:dyDescent="0.3">
      <c r="A61" s="52" t="s">
        <v>37</v>
      </c>
      <c r="B61" s="52"/>
      <c r="C61" s="53"/>
      <c r="D61" s="32"/>
      <c r="E61" s="34">
        <v>5.0599999999999999E-2</v>
      </c>
      <c r="F61" s="32"/>
      <c r="G61" s="32"/>
      <c r="H61" s="32"/>
      <c r="I61" s="32"/>
    </row>
    <row r="62" spans="1:9" ht="13" x14ac:dyDescent="0.3">
      <c r="A62" s="39"/>
      <c r="B62" s="39"/>
      <c r="C62" s="32" t="s">
        <v>38</v>
      </c>
      <c r="D62" s="32"/>
      <c r="E62" s="34">
        <v>5.0599999999999999E-2</v>
      </c>
      <c r="F62" s="32"/>
      <c r="G62" s="32"/>
      <c r="H62" s="32"/>
      <c r="I62" s="32"/>
    </row>
    <row r="63" spans="1:9" ht="13" x14ac:dyDescent="0.3">
      <c r="A63" s="39"/>
      <c r="B63" s="39"/>
      <c r="C63" s="32" t="s">
        <v>39</v>
      </c>
      <c r="D63" s="32"/>
      <c r="E63" s="34">
        <v>4.1700000000000001E-2</v>
      </c>
      <c r="F63" s="32"/>
      <c r="G63" s="32"/>
      <c r="H63" s="32"/>
      <c r="I63" s="32"/>
    </row>
    <row r="64" spans="1:9" ht="13" x14ac:dyDescent="0.3">
      <c r="A64" s="39"/>
      <c r="B64" s="39"/>
      <c r="C64" s="32" t="s">
        <v>40</v>
      </c>
      <c r="D64" s="32"/>
      <c r="E64" s="34">
        <v>0.02</v>
      </c>
      <c r="F64" s="32" t="s">
        <v>41</v>
      </c>
      <c r="G64" s="32"/>
      <c r="H64" s="32"/>
      <c r="I64" s="32"/>
    </row>
  </sheetData>
  <mergeCells count="18">
    <mergeCell ref="I6:I9"/>
    <mergeCell ref="A60:B60"/>
    <mergeCell ref="A62:B62"/>
    <mergeCell ref="A63:B63"/>
    <mergeCell ref="C6:C9"/>
    <mergeCell ref="D6:D9"/>
    <mergeCell ref="E6:E9"/>
    <mergeCell ref="F6:F9"/>
    <mergeCell ref="G6:G9"/>
    <mergeCell ref="A64:B64"/>
    <mergeCell ref="A1:H1"/>
    <mergeCell ref="A2:H2"/>
    <mergeCell ref="A3:H3"/>
    <mergeCell ref="A4:H4"/>
    <mergeCell ref="A5:B5"/>
    <mergeCell ref="A6:A9"/>
    <mergeCell ref="B6:B9"/>
    <mergeCell ref="H6:H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E635C-14BD-40C8-BDA8-13DEFC928CDB}">
  <ds:schemaRefs>
    <ds:schemaRef ds:uri="http://schemas.microsoft.com/office/2006/metadata/properties"/>
    <ds:schemaRef ds:uri="http://schemas.microsoft.com/office/infopath/2007/PartnerControls"/>
    <ds:schemaRef ds:uri="cde2e64c-3dd4-4497-9228-a435f4be0d55"/>
    <ds:schemaRef ds:uri="e02f8695-751b-4e1b-8622-bb2a27d1fb80"/>
  </ds:schemaRefs>
</ds:datastoreItem>
</file>

<file path=customXml/itemProps2.xml><?xml version="1.0" encoding="utf-8"?>
<ds:datastoreItem xmlns:ds="http://schemas.openxmlformats.org/officeDocument/2006/customXml" ds:itemID="{6D451B33-9866-4EB7-8E23-84FB281A5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CB715-C8A3-4852-AB68-CA1FC608C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b0ee8-9cf2-43d0-9aca-7e7f47880de2"/>
    <ds:schemaRef ds:uri="cde2e64c-3dd4-4497-9228-a435f4be0d55"/>
    <ds:schemaRef ds:uri="e02f8695-751b-4e1b-8622-bb2a27d1fb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SUMMARY - 2024</vt:lpstr>
      <vt:lpstr>APP 2885</vt:lpstr>
    </vt:vector>
  </TitlesOfParts>
  <Manager/>
  <Company>MDU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Amanda.Sargent</dc:creator>
  <cp:keywords/>
  <dc:description/>
  <cp:lastModifiedBy>Albert, Jodie</cp:lastModifiedBy>
  <cp:revision/>
  <dcterms:created xsi:type="dcterms:W3CDTF">2015-06-30T16:46:36Z</dcterms:created>
  <dcterms:modified xsi:type="dcterms:W3CDTF">2025-06-23T18:09:44Z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0x01010019392CB2859D7D498415A1DF7191F4FD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2024-06-26T21:30:12Z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de01bf3e-ff30-461c-9938-f217657c5cba</vt:lpwstr>
  </property>
  <property fmtid="{D5CDD505-2E9C-101B-9397-08002B2CF9AE}" pid="10" name="MSIP_Label_1da8032d-c4fe-48b8-9054-92634c9ea061_ContentBits">
    <vt:lpwstr>0</vt:lpwstr>
  </property>
</Properties>
</file>