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ngc-sea-fp1\Data\Dept\Rates\ENERGY EFFICIENCY\Conservation Plan docs\2022 Conservation Plan\Master Workbooks\"/>
    </mc:Choice>
  </mc:AlternateContent>
  <xr:revisionPtr revIDLastSave="0" documentId="13_ncr:1_{083B4FE0-06C8-4595-A63A-CDEA53603AEA}" xr6:coauthVersionLast="46" xr6:coauthVersionMax="46" xr10:uidLastSave="{00000000-0000-0000-0000-000000000000}"/>
  <bookViews>
    <workbookView xWindow="4680" yWindow="600" windowWidth="28800" windowHeight="21000" xr2:uid="{00000000-000D-0000-FFFF-FFFF00000000}"/>
  </bookViews>
  <sheets>
    <sheet name="2022" sheetId="1" r:id="rId1"/>
    <sheet name="2023" sheetId="2" r:id="rId2"/>
    <sheet name="Summary" sheetId="3" r:id="rId3"/>
  </sheets>
  <externalReferences>
    <externalReference r:id="rId4"/>
    <externalReference r:id="rId5"/>
  </externalReferences>
  <definedNames>
    <definedName name="AC">#REF!</definedName>
    <definedName name="NEPercentage">'[1]Rates&amp;NEB'!$B$11</definedName>
    <definedName name="SSMeasures">[2]Sheet4!$A$5:$G$115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3" l="1"/>
  <c r="E6" i="3"/>
  <c r="D7" i="3"/>
  <c r="D6" i="3"/>
  <c r="C7" i="3"/>
  <c r="C6" i="3"/>
  <c r="B7" i="3"/>
  <c r="B6" i="3"/>
  <c r="I11" i="2" l="1"/>
  <c r="H11" i="2"/>
  <c r="G11" i="2"/>
  <c r="F11" i="2"/>
  <c r="E11" i="2"/>
  <c r="D11" i="2"/>
  <c r="C11" i="2"/>
  <c r="P11" i="2" s="1"/>
  <c r="E8" i="3" s="1"/>
  <c r="O10" i="2"/>
  <c r="O9" i="2"/>
  <c r="N9" i="2"/>
  <c r="K9" i="2"/>
  <c r="J9" i="2"/>
  <c r="F11" i="1"/>
  <c r="L11" i="2" l="1"/>
  <c r="D8" i="3" s="1"/>
  <c r="O11" i="2"/>
  <c r="K11" i="2"/>
  <c r="N11" i="2"/>
  <c r="J11" i="2"/>
  <c r="O9" i="1"/>
  <c r="N9" i="1"/>
  <c r="K9" i="1"/>
  <c r="J9" i="1"/>
  <c r="H11" i="1" l="1"/>
  <c r="G11" i="1"/>
  <c r="C11" i="1"/>
  <c r="P11" i="1" s="1"/>
  <c r="C8" i="3" s="1"/>
  <c r="I11" i="1" l="1"/>
  <c r="E11" i="1"/>
  <c r="D11" i="1"/>
  <c r="O10" i="1"/>
  <c r="J11" i="1" l="1"/>
  <c r="L11" i="1"/>
  <c r="B8" i="3" s="1"/>
  <c r="K11" i="1"/>
  <c r="O11" i="1"/>
  <c r="N11" i="1"/>
</calcChain>
</file>

<file path=xl/sharedStrings.xml><?xml version="1.0" encoding="utf-8"?>
<sst xmlns="http://schemas.openxmlformats.org/spreadsheetml/2006/main" count="112" uniqueCount="33">
  <si>
    <t>CASCADE NATURAL GAS CORPORATION</t>
  </si>
  <si>
    <t>TOTAL</t>
  </si>
  <si>
    <t>NON-ENERGY</t>
  </si>
  <si>
    <t>WEIGHTED</t>
  </si>
  <si>
    <t>DISCOUNTED</t>
  </si>
  <si>
    <t>PROGRAM</t>
  </si>
  <si>
    <t>UC</t>
  </si>
  <si>
    <t>BENEFIT</t>
  </si>
  <si>
    <t>TRC</t>
  </si>
  <si>
    <t>ANNUAL THERM</t>
  </si>
  <si>
    <t>INCREMENTAL</t>
  </si>
  <si>
    <t>BENEFITS</t>
  </si>
  <si>
    <t>MEASURE</t>
  </si>
  <si>
    <t>THERM</t>
  </si>
  <si>
    <t>DELIVERY</t>
  </si>
  <si>
    <t>UTILITY</t>
  </si>
  <si>
    <t>W/DELIVERY</t>
  </si>
  <si>
    <t>COST</t>
  </si>
  <si>
    <t>TOTAL RESOURCE</t>
  </si>
  <si>
    <t>SAVINGS</t>
  </si>
  <si>
    <t>COSTS</t>
  </si>
  <si>
    <t>LIFE</t>
  </si>
  <si>
    <t>&amp; ADMIN</t>
  </si>
  <si>
    <t>REBATE</t>
  </si>
  <si>
    <t>RATIO</t>
  </si>
  <si>
    <t>COMMERCIAL</t>
  </si>
  <si>
    <t>Nominal interest rate (post tax cost of cap.)</t>
  </si>
  <si>
    <t>Inflation rate</t>
  </si>
  <si>
    <t>Long term real discount rate</t>
  </si>
  <si>
    <t xml:space="preserve">RESIDENTIAL </t>
  </si>
  <si>
    <t>2020 IRP Inputs</t>
  </si>
  <si>
    <r>
      <t xml:space="preserve">2022 Program Participant Cost Effectiveness Estimate Summary </t>
    </r>
    <r>
      <rPr>
        <b/>
        <sz val="14"/>
        <color rgb="FFFF0000"/>
        <rFont val="Times New Roman"/>
        <family val="1"/>
      </rPr>
      <t>excluding</t>
    </r>
    <r>
      <rPr>
        <b/>
        <sz val="14"/>
        <rFont val="Times New Roman"/>
        <family val="1"/>
      </rPr>
      <t xml:space="preserve"> NEEA &amp; RTF</t>
    </r>
  </si>
  <si>
    <t>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</si>
</sst>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0.000"/>
    <numFmt numFmtId="166" formatCode="_(&quot;$&quot;* #,##0.000_);_(&quot;$&quot;* \(#,##0.000\);_(&quot;$&quot;* &quot;-&quot;???_);_(@_)"/>
    <numFmt numFmtId="167" formatCode="_(&quot;$&quot;* #,##0.000_);_(&quot;$&quot;* \(#,##0.000\);_(&quot;$&quot;* &quot;-&quot;????_);_(@_)"/>
    <numFmt numFmtId="168" formatCode="_(&quot;$&quot;* #,##0.000_);_(&quot;$&quot;* \(#,##0.000\);_(&quot;$&quot;* &quot;-&quot;??_);_(@_)"/>
    <numFmt numFmtId="169" formatCode="_(&quot;$&quot;* #,##0_);_(&quot;$&quot;* \(#,##0\);_(&quot;$&quot;* &quot;-&quot;??_);_(@_)"/>
    <numFmt numFmtId="170" formatCode="_(* #,##0_);_(* \(#,##0\);_(* &quot;-&quot;??_);_(@_)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64"/>
      <name val="Arial"/>
      <family val="2"/>
    </font>
    <font>
      <sz val="10"/>
      <color rgb="FF00000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sz val="14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b/>
      <sz val="18"/>
      <color theme="3"/>
      <name val="Cambria"/>
      <family val="2"/>
      <scheme val="major"/>
    </font>
    <font>
      <sz val="10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4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69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8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8" fillId="20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8" fillId="21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8" fillId="2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8" fillId="23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8" fillId="24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8" fillId="2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8" fillId="2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8" fillId="2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8" fillId="22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8" fillId="25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8" fillId="2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9" fillId="29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6" borderId="0" applyNumberFormat="0" applyBorder="0" applyAlignment="0" applyProtection="0"/>
    <xf numFmtId="0" fontId="10" fillId="20" borderId="0" applyNumberFormat="0" applyBorder="0" applyAlignment="0" applyProtection="0"/>
    <xf numFmtId="0" fontId="11" fillId="37" borderId="14" applyNumberFormat="0" applyAlignment="0" applyProtection="0"/>
    <xf numFmtId="0" fontId="12" fillId="38" borderId="15" applyNumberFormat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1" borderId="0" applyNumberFormat="0" applyBorder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9" fillId="0" borderId="18" applyNumberFormat="0" applyFill="0" applyAlignment="0" applyProtection="0"/>
    <xf numFmtId="0" fontId="19" fillId="0" borderId="0" applyNumberFormat="0" applyFill="0" applyBorder="0" applyAlignment="0" applyProtection="0"/>
    <xf numFmtId="0" fontId="20" fillId="24" borderId="14" applyNumberFormat="0" applyAlignment="0" applyProtection="0"/>
    <xf numFmtId="0" fontId="21" fillId="0" borderId="19" applyNumberFormat="0" applyFill="0" applyAlignment="0" applyProtection="0"/>
    <xf numFmtId="0" fontId="22" fillId="39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4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3" fillId="0" borderId="0"/>
    <xf numFmtId="0" fontId="23" fillId="0" borderId="0"/>
    <xf numFmtId="0" fontId="23" fillId="0" borderId="0"/>
    <xf numFmtId="0" fontId="6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23" fillId="0" borderId="0"/>
    <xf numFmtId="0" fontId="23" fillId="0" borderId="0"/>
    <xf numFmtId="0" fontId="23" fillId="0" borderId="0"/>
    <xf numFmtId="0" fontId="1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40" borderId="20" applyNumberFormat="0" applyFont="0" applyAlignment="0" applyProtection="0"/>
    <xf numFmtId="0" fontId="8" fillId="40" borderId="20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24" fillId="37" borderId="21" applyNumberFormat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2" applyNumberFormat="0" applyFill="0" applyAlignment="0" applyProtection="0"/>
    <xf numFmtId="0" fontId="27" fillId="0" borderId="0" applyNumberFormat="0" applyFill="0" applyBorder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41" borderId="0" applyNumberFormat="0" applyBorder="0" applyAlignment="0" applyProtection="0"/>
    <xf numFmtId="0" fontId="35" fillId="42" borderId="0" applyNumberFormat="0" applyBorder="0" applyAlignment="0" applyProtection="0"/>
    <xf numFmtId="0" fontId="36" fillId="43" borderId="0" applyNumberFormat="0" applyBorder="0" applyAlignment="0" applyProtection="0"/>
    <xf numFmtId="0" fontId="37" fillId="44" borderId="26" applyNumberFormat="0" applyAlignment="0" applyProtection="0"/>
    <xf numFmtId="0" fontId="38" fillId="45" borderId="27" applyNumberFormat="0" applyAlignment="0" applyProtection="0"/>
    <xf numFmtId="0" fontId="39" fillId="45" borderId="26" applyNumberFormat="0" applyAlignment="0" applyProtection="0"/>
    <xf numFmtId="0" fontId="40" fillId="0" borderId="28" applyNumberFormat="0" applyFill="0" applyAlignment="0" applyProtection="0"/>
    <xf numFmtId="0" fontId="41" fillId="46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30" applyNumberFormat="0" applyFill="0" applyAlignment="0" applyProtection="0"/>
    <xf numFmtId="0" fontId="45" fillId="4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45" fillId="48" borderId="0" applyNumberFormat="0" applyBorder="0" applyAlignment="0" applyProtection="0"/>
    <xf numFmtId="0" fontId="45" fillId="4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45" fillId="54" borderId="0" applyNumberFormat="0" applyBorder="0" applyAlignment="0" applyProtection="0"/>
    <xf numFmtId="0" fontId="45" fillId="5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45" fillId="56" borderId="0" applyNumberFormat="0" applyBorder="0" applyAlignment="0" applyProtection="0"/>
    <xf numFmtId="0" fontId="45" fillId="57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58" borderId="0" applyNumberFormat="0" applyBorder="0" applyAlignment="0" applyProtection="0"/>
    <xf numFmtId="0" fontId="46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2" borderId="1" applyNumberFormat="0" applyFont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4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/>
    <xf numFmtId="0" fontId="0" fillId="0" borderId="0" xfId="0" applyFill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17" borderId="2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16" borderId="7" xfId="0" applyFont="1" applyFill="1" applyBorder="1"/>
    <xf numFmtId="0" fontId="5" fillId="17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16" borderId="10" xfId="0" applyFont="1" applyFill="1" applyBorder="1"/>
    <xf numFmtId="0" fontId="5" fillId="17" borderId="8" xfId="0" applyFont="1" applyFill="1" applyBorder="1" applyAlignment="1">
      <alignment horizontal="center"/>
    </xf>
    <xf numFmtId="165" fontId="5" fillId="16" borderId="7" xfId="0" applyNumberFormat="1" applyFont="1" applyFill="1" applyBorder="1" applyAlignment="1">
      <alignment horizontal="center"/>
    </xf>
    <xf numFmtId="166" fontId="5" fillId="17" borderId="5" xfId="0" applyNumberFormat="1" applyFont="1" applyFill="1" applyBorder="1" applyAlignment="1">
      <alignment horizontal="center"/>
    </xf>
    <xf numFmtId="165" fontId="5" fillId="17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3" fontId="6" fillId="0" borderId="5" xfId="0" applyNumberFormat="1" applyFont="1" applyFill="1" applyBorder="1" applyAlignment="1">
      <alignment horizontal="center"/>
    </xf>
    <xf numFmtId="167" fontId="6" fillId="17" borderId="5" xfId="0" applyNumberFormat="1" applyFont="1" applyFill="1" applyBorder="1" applyAlignment="1">
      <alignment horizontal="center"/>
    </xf>
    <xf numFmtId="165" fontId="6" fillId="17" borderId="5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Alignment="1">
      <alignment horizontal="left"/>
    </xf>
    <xf numFmtId="10" fontId="6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17" borderId="2" xfId="0" applyFont="1" applyFill="1" applyBorder="1" applyAlignment="1">
      <alignment horizontal="center"/>
    </xf>
    <xf numFmtId="0" fontId="5" fillId="17" borderId="5" xfId="0" applyFont="1" applyFill="1" applyBorder="1" applyAlignment="1">
      <alignment horizontal="center"/>
    </xf>
    <xf numFmtId="0" fontId="5" fillId="17" borderId="8" xfId="0" applyFont="1" applyFill="1" applyBorder="1" applyAlignment="1">
      <alignment horizontal="center"/>
    </xf>
    <xf numFmtId="165" fontId="5" fillId="17" borderId="5" xfId="0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>
      <alignment horizontal="center"/>
    </xf>
    <xf numFmtId="167" fontId="6" fillId="17" borderId="5" xfId="0" applyNumberFormat="1" applyFont="1" applyFill="1" applyBorder="1" applyAlignment="1">
      <alignment horizontal="center"/>
    </xf>
    <xf numFmtId="166" fontId="6" fillId="17" borderId="5" xfId="0" applyNumberFormat="1" applyFont="1" applyFill="1" applyBorder="1" applyAlignment="1">
      <alignment horizontal="center"/>
    </xf>
    <xf numFmtId="0" fontId="5" fillId="18" borderId="11" xfId="0" applyFont="1" applyFill="1" applyBorder="1" applyAlignment="1">
      <alignment horizontal="left"/>
    </xf>
    <xf numFmtId="169" fontId="6" fillId="0" borderId="5" xfId="0" applyNumberFormat="1" applyFont="1" applyFill="1" applyBorder="1" applyAlignment="1">
      <alignment horizontal="center"/>
    </xf>
    <xf numFmtId="169" fontId="6" fillId="0" borderId="6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vertical="top" wrapText="1"/>
    </xf>
    <xf numFmtId="170" fontId="5" fillId="18" borderId="11" xfId="768" applyNumberFormat="1" applyFont="1" applyFill="1" applyBorder="1" applyAlignment="1">
      <alignment horizontal="center" vertical="center"/>
    </xf>
    <xf numFmtId="169" fontId="5" fillId="18" borderId="11" xfId="0" applyNumberFormat="1" applyFont="1" applyFill="1" applyBorder="1" applyAlignment="1">
      <alignment horizontal="center"/>
    </xf>
    <xf numFmtId="169" fontId="5" fillId="18" borderId="12" xfId="0" applyNumberFormat="1" applyFont="1" applyFill="1" applyBorder="1" applyAlignment="1">
      <alignment horizontal="center"/>
    </xf>
    <xf numFmtId="166" fontId="5" fillId="18" borderId="13" xfId="0" applyNumberFormat="1" applyFont="1" applyFill="1" applyBorder="1" applyAlignment="1">
      <alignment horizontal="center"/>
    </xf>
    <xf numFmtId="164" fontId="5" fillId="15" borderId="2" xfId="0" applyNumberFormat="1" applyFont="1" applyFill="1" applyBorder="1" applyAlignment="1">
      <alignment horizontal="center"/>
    </xf>
    <xf numFmtId="164" fontId="5" fillId="15" borderId="5" xfId="0" applyNumberFormat="1" applyFont="1" applyFill="1" applyBorder="1" applyAlignment="1">
      <alignment horizontal="center"/>
    </xf>
    <xf numFmtId="164" fontId="5" fillId="15" borderId="8" xfId="0" applyNumberFormat="1" applyFont="1" applyFill="1" applyBorder="1" applyAlignment="1">
      <alignment horizontal="center"/>
    </xf>
    <xf numFmtId="165" fontId="5" fillId="15" borderId="5" xfId="0" applyNumberFormat="1" applyFont="1" applyFill="1" applyBorder="1" applyAlignment="1">
      <alignment horizontal="center"/>
    </xf>
    <xf numFmtId="168" fontId="6" fillId="15" borderId="5" xfId="0" applyNumberFormat="1" applyFont="1" applyFill="1" applyBorder="1" applyAlignment="1">
      <alignment horizontal="center"/>
    </xf>
    <xf numFmtId="165" fontId="5" fillId="18" borderId="31" xfId="0" applyNumberFormat="1" applyFont="1" applyFill="1" applyBorder="1" applyAlignment="1">
      <alignment horizontal="center"/>
    </xf>
    <xf numFmtId="164" fontId="5" fillId="15" borderId="3" xfId="0" applyNumberFormat="1" applyFont="1" applyFill="1" applyBorder="1" applyAlignment="1">
      <alignment horizontal="center"/>
    </xf>
    <xf numFmtId="164" fontId="5" fillId="15" borderId="6" xfId="0" applyNumberFormat="1" applyFont="1" applyFill="1" applyBorder="1" applyAlignment="1">
      <alignment horizontal="center"/>
    </xf>
    <xf numFmtId="164" fontId="5" fillId="15" borderId="9" xfId="0" applyNumberFormat="1" applyFont="1" applyFill="1" applyBorder="1" applyAlignment="1">
      <alignment horizontal="center"/>
    </xf>
    <xf numFmtId="166" fontId="5" fillId="15" borderId="6" xfId="0" applyNumberFormat="1" applyFont="1" applyFill="1" applyBorder="1" applyAlignment="1">
      <alignment horizontal="center"/>
    </xf>
    <xf numFmtId="166" fontId="6" fillId="15" borderId="6" xfId="0" applyNumberFormat="1" applyFont="1" applyFill="1" applyBorder="1" applyAlignment="1">
      <alignment horizontal="center"/>
    </xf>
    <xf numFmtId="0" fontId="5" fillId="15" borderId="2" xfId="0" applyFont="1" applyFill="1" applyBorder="1" applyAlignment="1">
      <alignment horizontal="center"/>
    </xf>
    <xf numFmtId="0" fontId="5" fillId="15" borderId="5" xfId="0" applyFont="1" applyFill="1" applyBorder="1" applyAlignment="1">
      <alignment horizontal="center"/>
    </xf>
    <xf numFmtId="0" fontId="5" fillId="15" borderId="8" xfId="0" applyFont="1" applyFill="1" applyBorder="1" applyAlignment="1">
      <alignment horizontal="center"/>
    </xf>
    <xf numFmtId="165" fontId="6" fillId="15" borderId="5" xfId="0" applyNumberFormat="1" applyFont="1" applyFill="1" applyBorder="1" applyAlignment="1">
      <alignment horizontal="center"/>
    </xf>
    <xf numFmtId="166" fontId="5" fillId="18" borderId="11" xfId="0" applyNumberFormat="1" applyFont="1" applyFill="1" applyBorder="1" applyAlignment="1">
      <alignment horizontal="center"/>
    </xf>
    <xf numFmtId="165" fontId="5" fillId="18" borderId="11" xfId="0" applyNumberFormat="1" applyFont="1" applyFill="1" applyBorder="1" applyAlignment="1">
      <alignment horizontal="center"/>
    </xf>
    <xf numFmtId="0" fontId="5" fillId="18" borderId="32" xfId="0" applyFont="1" applyFill="1" applyBorder="1" applyAlignment="1">
      <alignment horizontal="center"/>
    </xf>
    <xf numFmtId="37" fontId="6" fillId="0" borderId="5" xfId="0" applyNumberFormat="1" applyFont="1" applyFill="1" applyBorder="1" applyAlignment="1">
      <alignment horizontal="center"/>
    </xf>
    <xf numFmtId="1" fontId="5" fillId="18" borderId="11" xfId="768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59" borderId="4" xfId="0" applyFont="1" applyFill="1" applyBorder="1"/>
    <xf numFmtId="0" fontId="28" fillId="0" borderId="0" xfId="0" applyFont="1" applyFill="1" applyBorder="1" applyAlignment="1">
      <alignment horizontal="center"/>
    </xf>
    <xf numFmtId="0" fontId="30" fillId="0" borderId="0" xfId="0" applyFont="1" applyAlignment="1"/>
    <xf numFmtId="0" fontId="5" fillId="0" borderId="0" xfId="0" applyFont="1" applyFill="1" applyBorder="1" applyAlignment="1"/>
    <xf numFmtId="0" fontId="0" fillId="0" borderId="0" xfId="0" applyFill="1" applyAlignment="1"/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0" xfId="0" applyAlignment="1">
      <alignment horizontal="center"/>
    </xf>
  </cellXfs>
  <cellStyles count="769">
    <cellStyle name="20% - Accent1" xfId="461" builtinId="30" customBuiltin="1"/>
    <cellStyle name="20% - Accent1 2" xfId="5" xr:uid="{00000000-0005-0000-0000-000001000000}"/>
    <cellStyle name="20% - Accent1 3" xfId="6" xr:uid="{00000000-0005-0000-0000-000002000000}"/>
    <cellStyle name="20% - Accent1 3 2" xfId="7" xr:uid="{00000000-0005-0000-0000-000003000000}"/>
    <cellStyle name="20% - Accent1 3 2 2" xfId="675" xr:uid="{00000000-0005-0000-0000-000004000000}"/>
    <cellStyle name="20% - Accent1 3 3" xfId="549" xr:uid="{00000000-0005-0000-0000-000005000000}"/>
    <cellStyle name="20% - Accent1 4" xfId="8" xr:uid="{00000000-0005-0000-0000-000006000000}"/>
    <cellStyle name="20% - Accent1 4 2" xfId="612" xr:uid="{00000000-0005-0000-0000-000007000000}"/>
    <cellStyle name="20% - Accent2" xfId="465" builtinId="34" customBuiltin="1"/>
    <cellStyle name="20% - Accent2 2" xfId="9" xr:uid="{00000000-0005-0000-0000-000009000000}"/>
    <cellStyle name="20% - Accent2 3" xfId="10" xr:uid="{00000000-0005-0000-0000-00000A000000}"/>
    <cellStyle name="20% - Accent2 3 2" xfId="11" xr:uid="{00000000-0005-0000-0000-00000B000000}"/>
    <cellStyle name="20% - Accent2 3 2 2" xfId="677" xr:uid="{00000000-0005-0000-0000-00000C000000}"/>
    <cellStyle name="20% - Accent2 3 3" xfId="551" xr:uid="{00000000-0005-0000-0000-00000D000000}"/>
    <cellStyle name="20% - Accent2 4" xfId="12" xr:uid="{00000000-0005-0000-0000-00000E000000}"/>
    <cellStyle name="20% - Accent2 4 2" xfId="614" xr:uid="{00000000-0005-0000-0000-00000F000000}"/>
    <cellStyle name="20% - Accent3" xfId="469" builtinId="38" customBuiltin="1"/>
    <cellStyle name="20% - Accent3 2" xfId="13" xr:uid="{00000000-0005-0000-0000-000011000000}"/>
    <cellStyle name="20% - Accent3 3" xfId="14" xr:uid="{00000000-0005-0000-0000-000012000000}"/>
    <cellStyle name="20% - Accent3 3 2" xfId="15" xr:uid="{00000000-0005-0000-0000-000013000000}"/>
    <cellStyle name="20% - Accent3 3 2 2" xfId="679" xr:uid="{00000000-0005-0000-0000-000014000000}"/>
    <cellStyle name="20% - Accent3 3 3" xfId="553" xr:uid="{00000000-0005-0000-0000-000015000000}"/>
    <cellStyle name="20% - Accent3 4" xfId="16" xr:uid="{00000000-0005-0000-0000-000016000000}"/>
    <cellStyle name="20% - Accent3 4 2" xfId="616" xr:uid="{00000000-0005-0000-0000-000017000000}"/>
    <cellStyle name="20% - Accent4" xfId="473" builtinId="42" customBuiltin="1"/>
    <cellStyle name="20% - Accent4 2" xfId="17" xr:uid="{00000000-0005-0000-0000-000019000000}"/>
    <cellStyle name="20% - Accent4 3" xfId="18" xr:uid="{00000000-0005-0000-0000-00001A000000}"/>
    <cellStyle name="20% - Accent4 3 2" xfId="19" xr:uid="{00000000-0005-0000-0000-00001B000000}"/>
    <cellStyle name="20% - Accent4 3 2 2" xfId="681" xr:uid="{00000000-0005-0000-0000-00001C000000}"/>
    <cellStyle name="20% - Accent4 3 3" xfId="555" xr:uid="{00000000-0005-0000-0000-00001D000000}"/>
    <cellStyle name="20% - Accent4 4" xfId="20" xr:uid="{00000000-0005-0000-0000-00001E000000}"/>
    <cellStyle name="20% - Accent4 4 2" xfId="618" xr:uid="{00000000-0005-0000-0000-00001F000000}"/>
    <cellStyle name="20% - Accent5" xfId="477" builtinId="46" customBuiltin="1"/>
    <cellStyle name="20% - Accent5 2" xfId="21" xr:uid="{00000000-0005-0000-0000-000021000000}"/>
    <cellStyle name="20% - Accent5 3" xfId="22" xr:uid="{00000000-0005-0000-0000-000022000000}"/>
    <cellStyle name="20% - Accent5 3 2" xfId="23" xr:uid="{00000000-0005-0000-0000-000023000000}"/>
    <cellStyle name="20% - Accent5 3 2 2" xfId="683" xr:uid="{00000000-0005-0000-0000-000024000000}"/>
    <cellStyle name="20% - Accent5 3 3" xfId="557" xr:uid="{00000000-0005-0000-0000-000025000000}"/>
    <cellStyle name="20% - Accent5 4" xfId="24" xr:uid="{00000000-0005-0000-0000-000026000000}"/>
    <cellStyle name="20% - Accent5 4 2" xfId="620" xr:uid="{00000000-0005-0000-0000-000027000000}"/>
    <cellStyle name="20% - Accent6" xfId="481" builtinId="50" customBuiltin="1"/>
    <cellStyle name="20% - Accent6 2" xfId="25" xr:uid="{00000000-0005-0000-0000-000029000000}"/>
    <cellStyle name="20% - Accent6 3" xfId="26" xr:uid="{00000000-0005-0000-0000-00002A000000}"/>
    <cellStyle name="20% - Accent6 3 2" xfId="27" xr:uid="{00000000-0005-0000-0000-00002B000000}"/>
    <cellStyle name="20% - Accent6 3 2 2" xfId="685" xr:uid="{00000000-0005-0000-0000-00002C000000}"/>
    <cellStyle name="20% - Accent6 3 3" xfId="559" xr:uid="{00000000-0005-0000-0000-00002D000000}"/>
    <cellStyle name="20% - Accent6 4" xfId="28" xr:uid="{00000000-0005-0000-0000-00002E000000}"/>
    <cellStyle name="20% - Accent6 4 2" xfId="622" xr:uid="{00000000-0005-0000-0000-00002F000000}"/>
    <cellStyle name="40% - Accent1" xfId="462" builtinId="31" customBuiltin="1"/>
    <cellStyle name="40% - Accent1 2" xfId="29" xr:uid="{00000000-0005-0000-0000-000031000000}"/>
    <cellStyle name="40% - Accent1 3" xfId="30" xr:uid="{00000000-0005-0000-0000-000032000000}"/>
    <cellStyle name="40% - Accent1 3 2" xfId="31" xr:uid="{00000000-0005-0000-0000-000033000000}"/>
    <cellStyle name="40% - Accent1 3 2 2" xfId="676" xr:uid="{00000000-0005-0000-0000-000034000000}"/>
    <cellStyle name="40% - Accent1 3 3" xfId="550" xr:uid="{00000000-0005-0000-0000-000035000000}"/>
    <cellStyle name="40% - Accent1 4" xfId="32" xr:uid="{00000000-0005-0000-0000-000036000000}"/>
    <cellStyle name="40% - Accent1 4 2" xfId="613" xr:uid="{00000000-0005-0000-0000-000037000000}"/>
    <cellStyle name="40% - Accent2" xfId="466" builtinId="35" customBuiltin="1"/>
    <cellStyle name="40% - Accent2 2" xfId="33" xr:uid="{00000000-0005-0000-0000-000039000000}"/>
    <cellStyle name="40% - Accent2 3" xfId="34" xr:uid="{00000000-0005-0000-0000-00003A000000}"/>
    <cellStyle name="40% - Accent2 3 2" xfId="35" xr:uid="{00000000-0005-0000-0000-00003B000000}"/>
    <cellStyle name="40% - Accent2 3 2 2" xfId="678" xr:uid="{00000000-0005-0000-0000-00003C000000}"/>
    <cellStyle name="40% - Accent2 3 3" xfId="552" xr:uid="{00000000-0005-0000-0000-00003D000000}"/>
    <cellStyle name="40% - Accent2 4" xfId="36" xr:uid="{00000000-0005-0000-0000-00003E000000}"/>
    <cellStyle name="40% - Accent2 4 2" xfId="615" xr:uid="{00000000-0005-0000-0000-00003F000000}"/>
    <cellStyle name="40% - Accent3" xfId="470" builtinId="39" customBuiltin="1"/>
    <cellStyle name="40% - Accent3 2" xfId="37" xr:uid="{00000000-0005-0000-0000-000041000000}"/>
    <cellStyle name="40% - Accent3 3" xfId="38" xr:uid="{00000000-0005-0000-0000-000042000000}"/>
    <cellStyle name="40% - Accent3 3 2" xfId="39" xr:uid="{00000000-0005-0000-0000-000043000000}"/>
    <cellStyle name="40% - Accent3 3 2 2" xfId="680" xr:uid="{00000000-0005-0000-0000-000044000000}"/>
    <cellStyle name="40% - Accent3 3 3" xfId="554" xr:uid="{00000000-0005-0000-0000-000045000000}"/>
    <cellStyle name="40% - Accent3 4" xfId="40" xr:uid="{00000000-0005-0000-0000-000046000000}"/>
    <cellStyle name="40% - Accent3 4 2" xfId="617" xr:uid="{00000000-0005-0000-0000-000047000000}"/>
    <cellStyle name="40% - Accent4" xfId="474" builtinId="43" customBuiltin="1"/>
    <cellStyle name="40% - Accent4 2" xfId="41" xr:uid="{00000000-0005-0000-0000-000049000000}"/>
    <cellStyle name="40% - Accent4 3" xfId="42" xr:uid="{00000000-0005-0000-0000-00004A000000}"/>
    <cellStyle name="40% - Accent4 3 2" xfId="43" xr:uid="{00000000-0005-0000-0000-00004B000000}"/>
    <cellStyle name="40% - Accent4 3 2 2" xfId="682" xr:uid="{00000000-0005-0000-0000-00004C000000}"/>
    <cellStyle name="40% - Accent4 3 3" xfId="556" xr:uid="{00000000-0005-0000-0000-00004D000000}"/>
    <cellStyle name="40% - Accent4 4" xfId="44" xr:uid="{00000000-0005-0000-0000-00004E000000}"/>
    <cellStyle name="40% - Accent4 4 2" xfId="619" xr:uid="{00000000-0005-0000-0000-00004F000000}"/>
    <cellStyle name="40% - Accent5" xfId="478" builtinId="47" customBuiltin="1"/>
    <cellStyle name="40% - Accent5 2" xfId="45" xr:uid="{00000000-0005-0000-0000-000051000000}"/>
    <cellStyle name="40% - Accent5 3" xfId="46" xr:uid="{00000000-0005-0000-0000-000052000000}"/>
    <cellStyle name="40% - Accent5 3 2" xfId="47" xr:uid="{00000000-0005-0000-0000-000053000000}"/>
    <cellStyle name="40% - Accent5 3 2 2" xfId="684" xr:uid="{00000000-0005-0000-0000-000054000000}"/>
    <cellStyle name="40% - Accent5 3 3" xfId="558" xr:uid="{00000000-0005-0000-0000-000055000000}"/>
    <cellStyle name="40% - Accent5 4" xfId="48" xr:uid="{00000000-0005-0000-0000-000056000000}"/>
    <cellStyle name="40% - Accent5 4 2" xfId="621" xr:uid="{00000000-0005-0000-0000-000057000000}"/>
    <cellStyle name="40% - Accent6" xfId="482" builtinId="51" customBuiltin="1"/>
    <cellStyle name="40% - Accent6 2" xfId="49" xr:uid="{00000000-0005-0000-0000-000059000000}"/>
    <cellStyle name="40% - Accent6 3" xfId="50" xr:uid="{00000000-0005-0000-0000-00005A000000}"/>
    <cellStyle name="40% - Accent6 3 2" xfId="51" xr:uid="{00000000-0005-0000-0000-00005B000000}"/>
    <cellStyle name="40% - Accent6 3 2 2" xfId="686" xr:uid="{00000000-0005-0000-0000-00005C000000}"/>
    <cellStyle name="40% - Accent6 3 3" xfId="560" xr:uid="{00000000-0005-0000-0000-00005D000000}"/>
    <cellStyle name="40% - Accent6 4" xfId="52" xr:uid="{00000000-0005-0000-0000-00005E000000}"/>
    <cellStyle name="40% - Accent6 4 2" xfId="623" xr:uid="{00000000-0005-0000-0000-00005F000000}"/>
    <cellStyle name="60% - Accent1" xfId="463" builtinId="32" customBuiltin="1"/>
    <cellStyle name="60% - Accent1 2" xfId="53" xr:uid="{00000000-0005-0000-0000-000061000000}"/>
    <cellStyle name="60% - Accent2" xfId="467" builtinId="36" customBuiltin="1"/>
    <cellStyle name="60% - Accent2 2" xfId="54" xr:uid="{00000000-0005-0000-0000-000063000000}"/>
    <cellStyle name="60% - Accent3" xfId="471" builtinId="40" customBuiltin="1"/>
    <cellStyle name="60% - Accent3 2" xfId="55" xr:uid="{00000000-0005-0000-0000-000065000000}"/>
    <cellStyle name="60% - Accent4" xfId="475" builtinId="44" customBuiltin="1"/>
    <cellStyle name="60% - Accent4 2" xfId="56" xr:uid="{00000000-0005-0000-0000-000067000000}"/>
    <cellStyle name="60% - Accent5" xfId="479" builtinId="48" customBuiltin="1"/>
    <cellStyle name="60% - Accent5 2" xfId="57" xr:uid="{00000000-0005-0000-0000-000069000000}"/>
    <cellStyle name="60% - Accent6" xfId="483" builtinId="52" customBuiltin="1"/>
    <cellStyle name="60% - Accent6 2" xfId="58" xr:uid="{00000000-0005-0000-0000-00006B000000}"/>
    <cellStyle name="Accent1" xfId="460" builtinId="29" customBuiltin="1"/>
    <cellStyle name="Accent1 2" xfId="59" xr:uid="{00000000-0005-0000-0000-00006D000000}"/>
    <cellStyle name="Accent2" xfId="464" builtinId="33" customBuiltin="1"/>
    <cellStyle name="Accent2 2" xfId="60" xr:uid="{00000000-0005-0000-0000-00006F000000}"/>
    <cellStyle name="Accent3" xfId="468" builtinId="37" customBuiltin="1"/>
    <cellStyle name="Accent3 2" xfId="61" xr:uid="{00000000-0005-0000-0000-000071000000}"/>
    <cellStyle name="Accent4" xfId="472" builtinId="41" customBuiltin="1"/>
    <cellStyle name="Accent4 2" xfId="62" xr:uid="{00000000-0005-0000-0000-000073000000}"/>
    <cellStyle name="Accent5" xfId="476" builtinId="45" customBuiltin="1"/>
    <cellStyle name="Accent5 2" xfId="63" xr:uid="{00000000-0005-0000-0000-000075000000}"/>
    <cellStyle name="Accent6" xfId="480" builtinId="49" customBuiltin="1"/>
    <cellStyle name="Accent6 2" xfId="64" xr:uid="{00000000-0005-0000-0000-000077000000}"/>
    <cellStyle name="Bad" xfId="450" builtinId="27" customBuiltin="1"/>
    <cellStyle name="Bad 2" xfId="65" xr:uid="{00000000-0005-0000-0000-000079000000}"/>
    <cellStyle name="Calculation" xfId="454" builtinId="22" customBuiltin="1"/>
    <cellStyle name="Calculation 2" xfId="66" xr:uid="{00000000-0005-0000-0000-00007B000000}"/>
    <cellStyle name="Check Cell" xfId="456" builtinId="23" customBuiltin="1"/>
    <cellStyle name="Check Cell 2" xfId="67" xr:uid="{00000000-0005-0000-0000-00007D000000}"/>
    <cellStyle name="Comma" xfId="768" builtinId="3"/>
    <cellStyle name="Comma 2" xfId="68" xr:uid="{00000000-0005-0000-0000-00007F000000}"/>
    <cellStyle name="Comma 2 10" xfId="732" xr:uid="{00000000-0005-0000-0000-000080000000}"/>
    <cellStyle name="Comma 2 11" xfId="744" xr:uid="{00000000-0005-0000-0000-000081000000}"/>
    <cellStyle name="Comma 2 12" xfId="486" xr:uid="{00000000-0005-0000-0000-000082000000}"/>
    <cellStyle name="Comma 2 13" xfId="764" xr:uid="{00000000-0005-0000-0000-000083000000}"/>
    <cellStyle name="Comma 2 2" xfId="69" xr:uid="{00000000-0005-0000-0000-000084000000}"/>
    <cellStyle name="Comma 2 3" xfId="70" xr:uid="{00000000-0005-0000-0000-000085000000}"/>
    <cellStyle name="Comma 2 4" xfId="71" xr:uid="{00000000-0005-0000-0000-000086000000}"/>
    <cellStyle name="Comma 2 4 2" xfId="72" xr:uid="{00000000-0005-0000-0000-000087000000}"/>
    <cellStyle name="Comma 2 4 2 2" xfId="73" xr:uid="{00000000-0005-0000-0000-000088000000}"/>
    <cellStyle name="Comma 2 4 2 2 2" xfId="689" xr:uid="{00000000-0005-0000-0000-000089000000}"/>
    <cellStyle name="Comma 2 4 2 3" xfId="563" xr:uid="{00000000-0005-0000-0000-00008A000000}"/>
    <cellStyle name="Comma 2 4 3" xfId="74" xr:uid="{00000000-0005-0000-0000-00008B000000}"/>
    <cellStyle name="Comma 2 4 3 2" xfId="626" xr:uid="{00000000-0005-0000-0000-00008C000000}"/>
    <cellStyle name="Comma 2 4 4" xfId="500" xr:uid="{00000000-0005-0000-0000-00008D000000}"/>
    <cellStyle name="Comma 2 5" xfId="75" xr:uid="{00000000-0005-0000-0000-00008E000000}"/>
    <cellStyle name="Comma 2 5 2" xfId="76" xr:uid="{00000000-0005-0000-0000-00008F000000}"/>
    <cellStyle name="Comma 2 5 2 2" xfId="77" xr:uid="{00000000-0005-0000-0000-000090000000}"/>
    <cellStyle name="Comma 2 5 2 2 2" xfId="708" xr:uid="{00000000-0005-0000-0000-000091000000}"/>
    <cellStyle name="Comma 2 5 2 3" xfId="582" xr:uid="{00000000-0005-0000-0000-000092000000}"/>
    <cellStyle name="Comma 2 5 3" xfId="78" xr:uid="{00000000-0005-0000-0000-000093000000}"/>
    <cellStyle name="Comma 2 5 3 2" xfId="645" xr:uid="{00000000-0005-0000-0000-000094000000}"/>
    <cellStyle name="Comma 2 5 4" xfId="519" xr:uid="{00000000-0005-0000-0000-000095000000}"/>
    <cellStyle name="Comma 2 6" xfId="79" xr:uid="{00000000-0005-0000-0000-000096000000}"/>
    <cellStyle name="Comma 2 6 2" xfId="80" xr:uid="{00000000-0005-0000-0000-000097000000}"/>
    <cellStyle name="Comma 2 6 2 2" xfId="81" xr:uid="{00000000-0005-0000-0000-000098000000}"/>
    <cellStyle name="Comma 2 6 2 2 2" xfId="714" xr:uid="{00000000-0005-0000-0000-000099000000}"/>
    <cellStyle name="Comma 2 6 2 3" xfId="588" xr:uid="{00000000-0005-0000-0000-00009A000000}"/>
    <cellStyle name="Comma 2 6 3" xfId="82" xr:uid="{00000000-0005-0000-0000-00009B000000}"/>
    <cellStyle name="Comma 2 6 3 2" xfId="651" xr:uid="{00000000-0005-0000-0000-00009C000000}"/>
    <cellStyle name="Comma 2 6 4" xfId="525" xr:uid="{00000000-0005-0000-0000-00009D000000}"/>
    <cellStyle name="Comma 2 7" xfId="83" xr:uid="{00000000-0005-0000-0000-00009E000000}"/>
    <cellStyle name="Comma 2 7 2" xfId="84" xr:uid="{00000000-0005-0000-0000-00009F000000}"/>
    <cellStyle name="Comma 2 7 2 2" xfId="664" xr:uid="{00000000-0005-0000-0000-0000A0000000}"/>
    <cellStyle name="Comma 2 7 3" xfId="538" xr:uid="{00000000-0005-0000-0000-0000A1000000}"/>
    <cellStyle name="Comma 2 8" xfId="85" xr:uid="{00000000-0005-0000-0000-0000A2000000}"/>
    <cellStyle name="Comma 2 8 2" xfId="601" xr:uid="{00000000-0005-0000-0000-0000A3000000}"/>
    <cellStyle name="Comma 2 9" xfId="86" xr:uid="{00000000-0005-0000-0000-0000A4000000}"/>
    <cellStyle name="Comma 2 9 2" xfId="726" xr:uid="{00000000-0005-0000-0000-0000A5000000}"/>
    <cellStyle name="Comma 3" xfId="87" xr:uid="{00000000-0005-0000-0000-0000A6000000}"/>
    <cellStyle name="Comma 3 10" xfId="766" xr:uid="{00000000-0005-0000-0000-0000A7000000}"/>
    <cellStyle name="Comma 3 2" xfId="88" xr:uid="{00000000-0005-0000-0000-0000A8000000}"/>
    <cellStyle name="Comma 3 2 2" xfId="89" xr:uid="{00000000-0005-0000-0000-0000A9000000}"/>
    <cellStyle name="Comma 3 2 2 2" xfId="90" xr:uid="{00000000-0005-0000-0000-0000AA000000}"/>
    <cellStyle name="Comma 3 2 2 2 2" xfId="91" xr:uid="{00000000-0005-0000-0000-0000AB000000}"/>
    <cellStyle name="Comma 3 2 2 2 2 2" xfId="712" xr:uid="{00000000-0005-0000-0000-0000AC000000}"/>
    <cellStyle name="Comma 3 2 2 2 3" xfId="586" xr:uid="{00000000-0005-0000-0000-0000AD000000}"/>
    <cellStyle name="Comma 3 2 2 3" xfId="92" xr:uid="{00000000-0005-0000-0000-0000AE000000}"/>
    <cellStyle name="Comma 3 2 2 3 2" xfId="649" xr:uid="{00000000-0005-0000-0000-0000AF000000}"/>
    <cellStyle name="Comma 3 2 2 4" xfId="523" xr:uid="{00000000-0005-0000-0000-0000B0000000}"/>
    <cellStyle name="Comma 3 2 3" xfId="93" xr:uid="{00000000-0005-0000-0000-0000B1000000}"/>
    <cellStyle name="Comma 3 2 3 2" xfId="94" xr:uid="{00000000-0005-0000-0000-0000B2000000}"/>
    <cellStyle name="Comma 3 2 3 2 2" xfId="692" xr:uid="{00000000-0005-0000-0000-0000B3000000}"/>
    <cellStyle name="Comma 3 2 3 3" xfId="566" xr:uid="{00000000-0005-0000-0000-0000B4000000}"/>
    <cellStyle name="Comma 3 2 4" xfId="95" xr:uid="{00000000-0005-0000-0000-0000B5000000}"/>
    <cellStyle name="Comma 3 2 4 2" xfId="629" xr:uid="{00000000-0005-0000-0000-0000B6000000}"/>
    <cellStyle name="Comma 3 2 5" xfId="96" xr:uid="{00000000-0005-0000-0000-0000B7000000}"/>
    <cellStyle name="Comma 3 2 5 2" xfId="727" xr:uid="{00000000-0005-0000-0000-0000B8000000}"/>
    <cellStyle name="Comma 3 2 6" xfId="503" xr:uid="{00000000-0005-0000-0000-0000B9000000}"/>
    <cellStyle name="Comma 3 3" xfId="97" xr:uid="{00000000-0005-0000-0000-0000BA000000}"/>
    <cellStyle name="Comma 3 4" xfId="98" xr:uid="{00000000-0005-0000-0000-0000BB000000}"/>
    <cellStyle name="Comma 3 4 2" xfId="99" xr:uid="{00000000-0005-0000-0000-0000BC000000}"/>
    <cellStyle name="Comma 3 4 2 2" xfId="100" xr:uid="{00000000-0005-0000-0000-0000BD000000}"/>
    <cellStyle name="Comma 3 4 2 2 2" xfId="715" xr:uid="{00000000-0005-0000-0000-0000BE000000}"/>
    <cellStyle name="Comma 3 4 2 3" xfId="589" xr:uid="{00000000-0005-0000-0000-0000BF000000}"/>
    <cellStyle name="Comma 3 4 3" xfId="101" xr:uid="{00000000-0005-0000-0000-0000C0000000}"/>
    <cellStyle name="Comma 3 4 3 2" xfId="652" xr:uid="{00000000-0005-0000-0000-0000C1000000}"/>
    <cellStyle name="Comma 3 4 4" xfId="526" xr:uid="{00000000-0005-0000-0000-0000C2000000}"/>
    <cellStyle name="Comma 3 5" xfId="102" xr:uid="{00000000-0005-0000-0000-0000C3000000}"/>
    <cellStyle name="Comma 3 5 2" xfId="103" xr:uid="{00000000-0005-0000-0000-0000C4000000}"/>
    <cellStyle name="Comma 3 5 2 2" xfId="667" xr:uid="{00000000-0005-0000-0000-0000C5000000}"/>
    <cellStyle name="Comma 3 5 3" xfId="541" xr:uid="{00000000-0005-0000-0000-0000C6000000}"/>
    <cellStyle name="Comma 3 6" xfId="104" xr:uid="{00000000-0005-0000-0000-0000C7000000}"/>
    <cellStyle name="Comma 3 6 2" xfId="604" xr:uid="{00000000-0005-0000-0000-0000C8000000}"/>
    <cellStyle name="Comma 3 7" xfId="733" xr:uid="{00000000-0005-0000-0000-0000C9000000}"/>
    <cellStyle name="Comma 3 8" xfId="745" xr:uid="{00000000-0005-0000-0000-0000CA000000}"/>
    <cellStyle name="Comma 3 9" xfId="489" xr:uid="{00000000-0005-0000-0000-0000CB000000}"/>
    <cellStyle name="Comma 4" xfId="105" xr:uid="{00000000-0005-0000-0000-0000CC000000}"/>
    <cellStyle name="Comma 5" xfId="106" xr:uid="{00000000-0005-0000-0000-0000CD000000}"/>
    <cellStyle name="Currency 2" xfId="107" xr:uid="{00000000-0005-0000-0000-0000CF000000}"/>
    <cellStyle name="Currency 2 10" xfId="734" xr:uid="{00000000-0005-0000-0000-0000D0000000}"/>
    <cellStyle name="Currency 2 11" xfId="746" xr:uid="{00000000-0005-0000-0000-0000D1000000}"/>
    <cellStyle name="Currency 2 12" xfId="487" xr:uid="{00000000-0005-0000-0000-0000D2000000}"/>
    <cellStyle name="Currency 2 13" xfId="761" xr:uid="{00000000-0005-0000-0000-0000D3000000}"/>
    <cellStyle name="Currency 2 2" xfId="108" xr:uid="{00000000-0005-0000-0000-0000D4000000}"/>
    <cellStyle name="Currency 2 2 2" xfId="109" xr:uid="{00000000-0005-0000-0000-0000D5000000}"/>
    <cellStyle name="Currency 2 2 2 2" xfId="110" xr:uid="{00000000-0005-0000-0000-0000D6000000}"/>
    <cellStyle name="Currency 2 2 2 2 2" xfId="111" xr:uid="{00000000-0005-0000-0000-0000D7000000}"/>
    <cellStyle name="Currency 2 2 2 2 2 2" xfId="699" xr:uid="{00000000-0005-0000-0000-0000D8000000}"/>
    <cellStyle name="Currency 2 2 2 2 3" xfId="573" xr:uid="{00000000-0005-0000-0000-0000D9000000}"/>
    <cellStyle name="Currency 2 2 2 3" xfId="112" xr:uid="{00000000-0005-0000-0000-0000DA000000}"/>
    <cellStyle name="Currency 2 2 2 3 2" xfId="636" xr:uid="{00000000-0005-0000-0000-0000DB000000}"/>
    <cellStyle name="Currency 2 2 2 4" xfId="510" xr:uid="{00000000-0005-0000-0000-0000DC000000}"/>
    <cellStyle name="Currency 2 2 3" xfId="113" xr:uid="{00000000-0005-0000-0000-0000DD000000}"/>
    <cellStyle name="Currency 2 2 3 2" xfId="114" xr:uid="{00000000-0005-0000-0000-0000DE000000}"/>
    <cellStyle name="Currency 2 2 3 2 2" xfId="115" xr:uid="{00000000-0005-0000-0000-0000DF000000}"/>
    <cellStyle name="Currency 2 2 3 2 2 2" xfId="717" xr:uid="{00000000-0005-0000-0000-0000E0000000}"/>
    <cellStyle name="Currency 2 2 3 2 3" xfId="591" xr:uid="{00000000-0005-0000-0000-0000E1000000}"/>
    <cellStyle name="Currency 2 2 3 3" xfId="116" xr:uid="{00000000-0005-0000-0000-0000E2000000}"/>
    <cellStyle name="Currency 2 2 3 3 2" xfId="654" xr:uid="{00000000-0005-0000-0000-0000E3000000}"/>
    <cellStyle name="Currency 2 2 3 4" xfId="528" xr:uid="{00000000-0005-0000-0000-0000E4000000}"/>
    <cellStyle name="Currency 2 2 4" xfId="117" xr:uid="{00000000-0005-0000-0000-0000E5000000}"/>
    <cellStyle name="Currency 2 2 4 2" xfId="118" xr:uid="{00000000-0005-0000-0000-0000E6000000}"/>
    <cellStyle name="Currency 2 2 4 2 2" xfId="674" xr:uid="{00000000-0005-0000-0000-0000E7000000}"/>
    <cellStyle name="Currency 2 2 4 3" xfId="548" xr:uid="{00000000-0005-0000-0000-0000E8000000}"/>
    <cellStyle name="Currency 2 2 5" xfId="119" xr:uid="{00000000-0005-0000-0000-0000E9000000}"/>
    <cellStyle name="Currency 2 2 5 2" xfId="611" xr:uid="{00000000-0005-0000-0000-0000EA000000}"/>
    <cellStyle name="Currency 2 2 6" xfId="735" xr:uid="{00000000-0005-0000-0000-0000EB000000}"/>
    <cellStyle name="Currency 2 2 7" xfId="747" xr:uid="{00000000-0005-0000-0000-0000EC000000}"/>
    <cellStyle name="Currency 2 2 8" xfId="496" xr:uid="{00000000-0005-0000-0000-0000ED000000}"/>
    <cellStyle name="Currency 2 3" xfId="120" xr:uid="{00000000-0005-0000-0000-0000EE000000}"/>
    <cellStyle name="Currency 2 3 2" xfId="121" xr:uid="{00000000-0005-0000-0000-0000EF000000}"/>
    <cellStyle name="Currency 2 3 2 2" xfId="122" xr:uid="{00000000-0005-0000-0000-0000F0000000}"/>
    <cellStyle name="Currency 2 3 2 2 2" xfId="704" xr:uid="{00000000-0005-0000-0000-0000F1000000}"/>
    <cellStyle name="Currency 2 3 2 3" xfId="578" xr:uid="{00000000-0005-0000-0000-0000F2000000}"/>
    <cellStyle name="Currency 2 3 3" xfId="123" xr:uid="{00000000-0005-0000-0000-0000F3000000}"/>
    <cellStyle name="Currency 2 3 3 2" xfId="641" xr:uid="{00000000-0005-0000-0000-0000F4000000}"/>
    <cellStyle name="Currency 2 3 4" xfId="515" xr:uid="{00000000-0005-0000-0000-0000F5000000}"/>
    <cellStyle name="Currency 2 4" xfId="124" xr:uid="{00000000-0005-0000-0000-0000F6000000}"/>
    <cellStyle name="Currency 2 4 2" xfId="125" xr:uid="{00000000-0005-0000-0000-0000F7000000}"/>
    <cellStyle name="Currency 2 4 2 2" xfId="126" xr:uid="{00000000-0005-0000-0000-0000F8000000}"/>
    <cellStyle name="Currency 2 4 2 2 2" xfId="690" xr:uid="{00000000-0005-0000-0000-0000F9000000}"/>
    <cellStyle name="Currency 2 4 2 3" xfId="564" xr:uid="{00000000-0005-0000-0000-0000FA000000}"/>
    <cellStyle name="Currency 2 4 3" xfId="127" xr:uid="{00000000-0005-0000-0000-0000FB000000}"/>
    <cellStyle name="Currency 2 4 3 2" xfId="627" xr:uid="{00000000-0005-0000-0000-0000FC000000}"/>
    <cellStyle name="Currency 2 4 4" xfId="501" xr:uid="{00000000-0005-0000-0000-0000FD000000}"/>
    <cellStyle name="Currency 2 5" xfId="128" xr:uid="{00000000-0005-0000-0000-0000FE000000}"/>
    <cellStyle name="Currency 2 5 2" xfId="129" xr:uid="{00000000-0005-0000-0000-0000FF000000}"/>
    <cellStyle name="Currency 2 5 2 2" xfId="130" xr:uid="{00000000-0005-0000-0000-000000010000}"/>
    <cellStyle name="Currency 2 5 2 2 2" xfId="709" xr:uid="{00000000-0005-0000-0000-000001010000}"/>
    <cellStyle name="Currency 2 5 2 3" xfId="583" xr:uid="{00000000-0005-0000-0000-000002010000}"/>
    <cellStyle name="Currency 2 5 3" xfId="131" xr:uid="{00000000-0005-0000-0000-000003010000}"/>
    <cellStyle name="Currency 2 5 3 2" xfId="646" xr:uid="{00000000-0005-0000-0000-000004010000}"/>
    <cellStyle name="Currency 2 5 4" xfId="520" xr:uid="{00000000-0005-0000-0000-000005010000}"/>
    <cellStyle name="Currency 2 6" xfId="132" xr:uid="{00000000-0005-0000-0000-000006010000}"/>
    <cellStyle name="Currency 2 6 2" xfId="133" xr:uid="{00000000-0005-0000-0000-000007010000}"/>
    <cellStyle name="Currency 2 6 2 2" xfId="134" xr:uid="{00000000-0005-0000-0000-000008010000}"/>
    <cellStyle name="Currency 2 6 2 2 2" xfId="716" xr:uid="{00000000-0005-0000-0000-000009010000}"/>
    <cellStyle name="Currency 2 6 2 3" xfId="590" xr:uid="{00000000-0005-0000-0000-00000A010000}"/>
    <cellStyle name="Currency 2 6 3" xfId="135" xr:uid="{00000000-0005-0000-0000-00000B010000}"/>
    <cellStyle name="Currency 2 6 3 2" xfId="653" xr:uid="{00000000-0005-0000-0000-00000C010000}"/>
    <cellStyle name="Currency 2 6 4" xfId="527" xr:uid="{00000000-0005-0000-0000-00000D010000}"/>
    <cellStyle name="Currency 2 7" xfId="136" xr:uid="{00000000-0005-0000-0000-00000E010000}"/>
    <cellStyle name="Currency 2 7 2" xfId="137" xr:uid="{00000000-0005-0000-0000-00000F010000}"/>
    <cellStyle name="Currency 2 7 2 2" xfId="665" xr:uid="{00000000-0005-0000-0000-000010010000}"/>
    <cellStyle name="Currency 2 7 3" xfId="539" xr:uid="{00000000-0005-0000-0000-000011010000}"/>
    <cellStyle name="Currency 2 8" xfId="138" xr:uid="{00000000-0005-0000-0000-000012010000}"/>
    <cellStyle name="Currency 2 8 2" xfId="602" xr:uid="{00000000-0005-0000-0000-000013010000}"/>
    <cellStyle name="Currency 2 9" xfId="139" xr:uid="{00000000-0005-0000-0000-000014010000}"/>
    <cellStyle name="Currency 2 9 2" xfId="728" xr:uid="{00000000-0005-0000-0000-000015010000}"/>
    <cellStyle name="Currency 3" xfId="1" xr:uid="{00000000-0005-0000-0000-000016010000}"/>
    <cellStyle name="Currency 3 10" xfId="490" xr:uid="{00000000-0005-0000-0000-000017010000}"/>
    <cellStyle name="Currency 3 11" xfId="767" xr:uid="{00000000-0005-0000-0000-000018010000}"/>
    <cellStyle name="Currency 3 2" xfId="140" xr:uid="{00000000-0005-0000-0000-000019010000}"/>
    <cellStyle name="Currency 3 2 2" xfId="141" xr:uid="{00000000-0005-0000-0000-00001A010000}"/>
    <cellStyle name="Currency 3 2 2 2" xfId="142" xr:uid="{00000000-0005-0000-0000-00001B010000}"/>
    <cellStyle name="Currency 3 2 2 2 2" xfId="143" xr:uid="{00000000-0005-0000-0000-00001C010000}"/>
    <cellStyle name="Currency 3 2 2 2 2 2" xfId="713" xr:uid="{00000000-0005-0000-0000-00001D010000}"/>
    <cellStyle name="Currency 3 2 2 2 3" xfId="587" xr:uid="{00000000-0005-0000-0000-00001E010000}"/>
    <cellStyle name="Currency 3 2 2 3" xfId="144" xr:uid="{00000000-0005-0000-0000-00001F010000}"/>
    <cellStyle name="Currency 3 2 2 3 2" xfId="650" xr:uid="{00000000-0005-0000-0000-000020010000}"/>
    <cellStyle name="Currency 3 2 2 4" xfId="524" xr:uid="{00000000-0005-0000-0000-000021010000}"/>
    <cellStyle name="Currency 3 2 3" xfId="145" xr:uid="{00000000-0005-0000-0000-000022010000}"/>
    <cellStyle name="Currency 3 2 3 2" xfId="729" xr:uid="{00000000-0005-0000-0000-000023010000}"/>
    <cellStyle name="Currency 3 2 4" xfId="146" xr:uid="{00000000-0005-0000-0000-000024010000}"/>
    <cellStyle name="Currency 3 3" xfId="147" xr:uid="{00000000-0005-0000-0000-000025010000}"/>
    <cellStyle name="Currency 3 3 2" xfId="148" xr:uid="{00000000-0005-0000-0000-000026010000}"/>
    <cellStyle name="Currency 3 3 2 2" xfId="149" xr:uid="{00000000-0005-0000-0000-000027010000}"/>
    <cellStyle name="Currency 3 3 2 2 2" xfId="693" xr:uid="{00000000-0005-0000-0000-000028010000}"/>
    <cellStyle name="Currency 3 3 2 3" xfId="567" xr:uid="{00000000-0005-0000-0000-000029010000}"/>
    <cellStyle name="Currency 3 3 3" xfId="150" xr:uid="{00000000-0005-0000-0000-00002A010000}"/>
    <cellStyle name="Currency 3 3 3 2" xfId="630" xr:uid="{00000000-0005-0000-0000-00002B010000}"/>
    <cellStyle name="Currency 3 3 4" xfId="504" xr:uid="{00000000-0005-0000-0000-00002C010000}"/>
    <cellStyle name="Currency 3 4" xfId="151" xr:uid="{00000000-0005-0000-0000-00002D010000}"/>
    <cellStyle name="Currency 3 5" xfId="152" xr:uid="{00000000-0005-0000-0000-00002E010000}"/>
    <cellStyle name="Currency 3 5 2" xfId="153" xr:uid="{00000000-0005-0000-0000-00002F010000}"/>
    <cellStyle name="Currency 3 5 2 2" xfId="154" xr:uid="{00000000-0005-0000-0000-000030010000}"/>
    <cellStyle name="Currency 3 5 2 2 2" xfId="718" xr:uid="{00000000-0005-0000-0000-000031010000}"/>
    <cellStyle name="Currency 3 5 2 3" xfId="592" xr:uid="{00000000-0005-0000-0000-000032010000}"/>
    <cellStyle name="Currency 3 5 3" xfId="155" xr:uid="{00000000-0005-0000-0000-000033010000}"/>
    <cellStyle name="Currency 3 5 3 2" xfId="655" xr:uid="{00000000-0005-0000-0000-000034010000}"/>
    <cellStyle name="Currency 3 5 4" xfId="529" xr:uid="{00000000-0005-0000-0000-000035010000}"/>
    <cellStyle name="Currency 3 6" xfId="156" xr:uid="{00000000-0005-0000-0000-000036010000}"/>
    <cellStyle name="Currency 3 6 2" xfId="157" xr:uid="{00000000-0005-0000-0000-000037010000}"/>
    <cellStyle name="Currency 3 6 2 2" xfId="668" xr:uid="{00000000-0005-0000-0000-000038010000}"/>
    <cellStyle name="Currency 3 6 3" xfId="542" xr:uid="{00000000-0005-0000-0000-000039010000}"/>
    <cellStyle name="Currency 3 7" xfId="158" xr:uid="{00000000-0005-0000-0000-00003A010000}"/>
    <cellStyle name="Currency 3 7 2" xfId="605" xr:uid="{00000000-0005-0000-0000-00003B010000}"/>
    <cellStyle name="Currency 3 8" xfId="736" xr:uid="{00000000-0005-0000-0000-00003C010000}"/>
    <cellStyle name="Currency 3 9" xfId="748" xr:uid="{00000000-0005-0000-0000-00003D010000}"/>
    <cellStyle name="Currency 4" xfId="3" xr:uid="{00000000-0005-0000-0000-00003E010000}"/>
    <cellStyle name="Currency 4 2" xfId="159" xr:uid="{00000000-0005-0000-0000-00003F010000}"/>
    <cellStyle name="Currency 4 2 2" xfId="160" xr:uid="{00000000-0005-0000-0000-000040010000}"/>
    <cellStyle name="Currency 4 2 2 2" xfId="161" xr:uid="{00000000-0005-0000-0000-000041010000}"/>
    <cellStyle name="Currency 4 2 2 2 2" xfId="162" xr:uid="{00000000-0005-0000-0000-000042010000}"/>
    <cellStyle name="Currency 4 2 2 2 2 2" xfId="697" xr:uid="{00000000-0005-0000-0000-000043010000}"/>
    <cellStyle name="Currency 4 2 2 2 3" xfId="571" xr:uid="{00000000-0005-0000-0000-000044010000}"/>
    <cellStyle name="Currency 4 2 2 3" xfId="163" xr:uid="{00000000-0005-0000-0000-000045010000}"/>
    <cellStyle name="Currency 4 2 2 3 2" xfId="634" xr:uid="{00000000-0005-0000-0000-000046010000}"/>
    <cellStyle name="Currency 4 2 2 4" xfId="508" xr:uid="{00000000-0005-0000-0000-000047010000}"/>
    <cellStyle name="Currency 4 2 3" xfId="164" xr:uid="{00000000-0005-0000-0000-000048010000}"/>
    <cellStyle name="Currency 4 2 3 2" xfId="165" xr:uid="{00000000-0005-0000-0000-000049010000}"/>
    <cellStyle name="Currency 4 2 3 2 2" xfId="166" xr:uid="{00000000-0005-0000-0000-00004A010000}"/>
    <cellStyle name="Currency 4 2 3 2 2 2" xfId="719" xr:uid="{00000000-0005-0000-0000-00004B010000}"/>
    <cellStyle name="Currency 4 2 3 2 3" xfId="593" xr:uid="{00000000-0005-0000-0000-00004C010000}"/>
    <cellStyle name="Currency 4 2 3 3" xfId="167" xr:uid="{00000000-0005-0000-0000-00004D010000}"/>
    <cellStyle name="Currency 4 2 3 3 2" xfId="656" xr:uid="{00000000-0005-0000-0000-00004E010000}"/>
    <cellStyle name="Currency 4 2 3 4" xfId="530" xr:uid="{00000000-0005-0000-0000-00004F010000}"/>
    <cellStyle name="Currency 4 2 4" xfId="168" xr:uid="{00000000-0005-0000-0000-000050010000}"/>
    <cellStyle name="Currency 4 2 4 2" xfId="169" xr:uid="{00000000-0005-0000-0000-000051010000}"/>
    <cellStyle name="Currency 4 2 4 2 2" xfId="672" xr:uid="{00000000-0005-0000-0000-000052010000}"/>
    <cellStyle name="Currency 4 2 4 3" xfId="546" xr:uid="{00000000-0005-0000-0000-000053010000}"/>
    <cellStyle name="Currency 4 2 5" xfId="170" xr:uid="{00000000-0005-0000-0000-000054010000}"/>
    <cellStyle name="Currency 4 2 5 2" xfId="609" xr:uid="{00000000-0005-0000-0000-000055010000}"/>
    <cellStyle name="Currency 4 2 6" xfId="737" xr:uid="{00000000-0005-0000-0000-000056010000}"/>
    <cellStyle name="Currency 4 2 7" xfId="749" xr:uid="{00000000-0005-0000-0000-000057010000}"/>
    <cellStyle name="Currency 4 2 8" xfId="494" xr:uid="{00000000-0005-0000-0000-000058010000}"/>
    <cellStyle name="Currency 4 3" xfId="171" xr:uid="{00000000-0005-0000-0000-000059010000}"/>
    <cellStyle name="Currency 5" xfId="172" xr:uid="{00000000-0005-0000-0000-00005A010000}"/>
    <cellStyle name="Currency 5 2" xfId="173" xr:uid="{00000000-0005-0000-0000-00005B010000}"/>
    <cellStyle name="Currency 5 2 2" xfId="174" xr:uid="{00000000-0005-0000-0000-00005C010000}"/>
    <cellStyle name="Currency 5 2 2 2" xfId="701" xr:uid="{00000000-0005-0000-0000-00005D010000}"/>
    <cellStyle name="Currency 5 2 3" xfId="575" xr:uid="{00000000-0005-0000-0000-00005E010000}"/>
    <cellStyle name="Currency 5 3" xfId="175" xr:uid="{00000000-0005-0000-0000-00005F010000}"/>
    <cellStyle name="Currency 5 3 2" xfId="638" xr:uid="{00000000-0005-0000-0000-000060010000}"/>
    <cellStyle name="Currency 5 4" xfId="512" xr:uid="{00000000-0005-0000-0000-000061010000}"/>
    <cellStyle name="Currency 6" xfId="176" xr:uid="{00000000-0005-0000-0000-000062010000}"/>
    <cellStyle name="Currency 7" xfId="757" xr:uid="{00000000-0005-0000-0000-000063010000}"/>
    <cellStyle name="Currency 8" xfId="759" xr:uid="{00000000-0005-0000-0000-000064010000}"/>
    <cellStyle name="Explanatory Text" xfId="458" builtinId="53" customBuiltin="1"/>
    <cellStyle name="Explanatory Text 2" xfId="177" xr:uid="{00000000-0005-0000-0000-000066010000}"/>
    <cellStyle name="Good" xfId="449" builtinId="26" customBuiltin="1"/>
    <cellStyle name="Good 2" xfId="178" xr:uid="{00000000-0005-0000-0000-000068010000}"/>
    <cellStyle name="Heading 1" xfId="445" builtinId="16" customBuiltin="1"/>
    <cellStyle name="Heading 1 2" xfId="179" xr:uid="{00000000-0005-0000-0000-00006A010000}"/>
    <cellStyle name="Heading 2" xfId="446" builtinId="17" customBuiltin="1"/>
    <cellStyle name="Heading 2 2" xfId="180" xr:uid="{00000000-0005-0000-0000-00006C010000}"/>
    <cellStyle name="Heading 3" xfId="447" builtinId="18" customBuiltin="1"/>
    <cellStyle name="Heading 3 2" xfId="181" xr:uid="{00000000-0005-0000-0000-00006E010000}"/>
    <cellStyle name="Heading 4" xfId="448" builtinId="19" customBuiltin="1"/>
    <cellStyle name="Heading 4 2" xfId="182" xr:uid="{00000000-0005-0000-0000-000070010000}"/>
    <cellStyle name="Input" xfId="452" builtinId="20" customBuiltin="1"/>
    <cellStyle name="Input 2" xfId="183" xr:uid="{00000000-0005-0000-0000-000072010000}"/>
    <cellStyle name="Linked Cell" xfId="455" builtinId="24" customBuiltin="1"/>
    <cellStyle name="Linked Cell 2" xfId="184" xr:uid="{00000000-0005-0000-0000-000074010000}"/>
    <cellStyle name="Neutral" xfId="451" builtinId="28" customBuiltin="1"/>
    <cellStyle name="Neutral 2" xfId="185" xr:uid="{00000000-0005-0000-0000-000076010000}"/>
    <cellStyle name="Normal" xfId="0" builtinId="0"/>
    <cellStyle name="Normal 10" xfId="186" xr:uid="{00000000-0005-0000-0000-000078010000}"/>
    <cellStyle name="Normal 10 2" xfId="187" xr:uid="{00000000-0005-0000-0000-000079010000}"/>
    <cellStyle name="Normal 10 3" xfId="188" xr:uid="{00000000-0005-0000-0000-00007A010000}"/>
    <cellStyle name="Normal 11" xfId="189" xr:uid="{00000000-0005-0000-0000-00007B010000}"/>
    <cellStyle name="Normal 11 2" xfId="190" xr:uid="{00000000-0005-0000-0000-00007C010000}"/>
    <cellStyle name="Normal 11 3" xfId="191" xr:uid="{00000000-0005-0000-0000-00007D010000}"/>
    <cellStyle name="Normal 12" xfId="192" xr:uid="{00000000-0005-0000-0000-00007E010000}"/>
    <cellStyle name="Normal 12 2" xfId="193" xr:uid="{00000000-0005-0000-0000-00007F010000}"/>
    <cellStyle name="Normal 12 3" xfId="194" xr:uid="{00000000-0005-0000-0000-000080010000}"/>
    <cellStyle name="Normal 13" xfId="195" xr:uid="{00000000-0005-0000-0000-000081010000}"/>
    <cellStyle name="Normal 13 2" xfId="196" xr:uid="{00000000-0005-0000-0000-000082010000}"/>
    <cellStyle name="Normal 13 3" xfId="197" xr:uid="{00000000-0005-0000-0000-000083010000}"/>
    <cellStyle name="Normal 14" xfId="198" xr:uid="{00000000-0005-0000-0000-000084010000}"/>
    <cellStyle name="Normal 14 2" xfId="199" xr:uid="{00000000-0005-0000-0000-000085010000}"/>
    <cellStyle name="Normal 15" xfId="200" xr:uid="{00000000-0005-0000-0000-000086010000}"/>
    <cellStyle name="Normal 15 2" xfId="201" xr:uid="{00000000-0005-0000-0000-000087010000}"/>
    <cellStyle name="Normal 15 3" xfId="202" xr:uid="{00000000-0005-0000-0000-000088010000}"/>
    <cellStyle name="Normal 16" xfId="203" xr:uid="{00000000-0005-0000-0000-000089010000}"/>
    <cellStyle name="Normal 16 2" xfId="204" xr:uid="{00000000-0005-0000-0000-00008A010000}"/>
    <cellStyle name="Normal 17" xfId="205" xr:uid="{00000000-0005-0000-0000-00008B010000}"/>
    <cellStyle name="Normal 17 2" xfId="206" xr:uid="{00000000-0005-0000-0000-00008C010000}"/>
    <cellStyle name="Normal 17 3" xfId="207" xr:uid="{00000000-0005-0000-0000-00008D010000}"/>
    <cellStyle name="Normal 18" xfId="208" xr:uid="{00000000-0005-0000-0000-00008E010000}"/>
    <cellStyle name="Normal 18 2" xfId="209" xr:uid="{00000000-0005-0000-0000-00008F010000}"/>
    <cellStyle name="Normal 19" xfId="210" xr:uid="{00000000-0005-0000-0000-000090010000}"/>
    <cellStyle name="Normal 19 2" xfId="211" xr:uid="{00000000-0005-0000-0000-000091010000}"/>
    <cellStyle name="Normal 19 3" xfId="212" xr:uid="{00000000-0005-0000-0000-000092010000}"/>
    <cellStyle name="Normal 2" xfId="213" xr:uid="{00000000-0005-0000-0000-000093010000}"/>
    <cellStyle name="Normal 2 2" xfId="214" xr:uid="{00000000-0005-0000-0000-000094010000}"/>
    <cellStyle name="Normal 2 2 2" xfId="215" xr:uid="{00000000-0005-0000-0000-000095010000}"/>
    <cellStyle name="Normal 2 3" xfId="216" xr:uid="{00000000-0005-0000-0000-000096010000}"/>
    <cellStyle name="Normal 2 3 2" xfId="217" xr:uid="{00000000-0005-0000-0000-000097010000}"/>
    <cellStyle name="Normal 2 3 3" xfId="218" xr:uid="{00000000-0005-0000-0000-000098010000}"/>
    <cellStyle name="Normal 2 3 4" xfId="219" xr:uid="{00000000-0005-0000-0000-000099010000}"/>
    <cellStyle name="Normal 2 4" xfId="220" xr:uid="{00000000-0005-0000-0000-00009A010000}"/>
    <cellStyle name="Normal 2 4 2" xfId="221" xr:uid="{00000000-0005-0000-0000-00009B010000}"/>
    <cellStyle name="Normal 2 5" xfId="222" xr:uid="{00000000-0005-0000-0000-00009C010000}"/>
    <cellStyle name="Normal 2 6" xfId="760" xr:uid="{00000000-0005-0000-0000-00009D010000}"/>
    <cellStyle name="Normal 20" xfId="223" xr:uid="{00000000-0005-0000-0000-00009E010000}"/>
    <cellStyle name="Normal 20 2" xfId="224" xr:uid="{00000000-0005-0000-0000-00009F010000}"/>
    <cellStyle name="Normal 20 3" xfId="225" xr:uid="{00000000-0005-0000-0000-0000A0010000}"/>
    <cellStyle name="Normal 21" xfId="226" xr:uid="{00000000-0005-0000-0000-0000A1010000}"/>
    <cellStyle name="Normal 21 2" xfId="227" xr:uid="{00000000-0005-0000-0000-0000A2010000}"/>
    <cellStyle name="Normal 21 3" xfId="228" xr:uid="{00000000-0005-0000-0000-0000A3010000}"/>
    <cellStyle name="Normal 22" xfId="229" xr:uid="{00000000-0005-0000-0000-0000A4010000}"/>
    <cellStyle name="Normal 22 2" xfId="230" xr:uid="{00000000-0005-0000-0000-0000A5010000}"/>
    <cellStyle name="Normal 22 3" xfId="231" xr:uid="{00000000-0005-0000-0000-0000A6010000}"/>
    <cellStyle name="Normal 23" xfId="232" xr:uid="{00000000-0005-0000-0000-0000A7010000}"/>
    <cellStyle name="Normal 23 2" xfId="233" xr:uid="{00000000-0005-0000-0000-0000A8010000}"/>
    <cellStyle name="Normal 23 3" xfId="234" xr:uid="{00000000-0005-0000-0000-0000A9010000}"/>
    <cellStyle name="Normal 24" xfId="235" xr:uid="{00000000-0005-0000-0000-0000AA010000}"/>
    <cellStyle name="Normal 24 2" xfId="236" xr:uid="{00000000-0005-0000-0000-0000AB010000}"/>
    <cellStyle name="Normal 24 3" xfId="237" xr:uid="{00000000-0005-0000-0000-0000AC010000}"/>
    <cellStyle name="Normal 25" xfId="238" xr:uid="{00000000-0005-0000-0000-0000AD010000}"/>
    <cellStyle name="Normal 25 2" xfId="239" xr:uid="{00000000-0005-0000-0000-0000AE010000}"/>
    <cellStyle name="Normal 25 3" xfId="240" xr:uid="{00000000-0005-0000-0000-0000AF010000}"/>
    <cellStyle name="Normal 26" xfId="241" xr:uid="{00000000-0005-0000-0000-0000B0010000}"/>
    <cellStyle name="Normal 26 2" xfId="242" xr:uid="{00000000-0005-0000-0000-0000B1010000}"/>
    <cellStyle name="Normal 26 3" xfId="243" xr:uid="{00000000-0005-0000-0000-0000B2010000}"/>
    <cellStyle name="Normal 27" xfId="244" xr:uid="{00000000-0005-0000-0000-0000B3010000}"/>
    <cellStyle name="Normal 27 2" xfId="245" xr:uid="{00000000-0005-0000-0000-0000B4010000}"/>
    <cellStyle name="Normal 27 3" xfId="246" xr:uid="{00000000-0005-0000-0000-0000B5010000}"/>
    <cellStyle name="Normal 27 3 2" xfId="247" xr:uid="{00000000-0005-0000-0000-0000B6010000}"/>
    <cellStyle name="Normal 27 3 3" xfId="248" xr:uid="{00000000-0005-0000-0000-0000B7010000}"/>
    <cellStyle name="Normal 27 3 4" xfId="249" xr:uid="{00000000-0005-0000-0000-0000B8010000}"/>
    <cellStyle name="Normal 27 3 4 2" xfId="250" xr:uid="{00000000-0005-0000-0000-0000B9010000}"/>
    <cellStyle name="Normal 27 3 5" xfId="251" xr:uid="{00000000-0005-0000-0000-0000BA010000}"/>
    <cellStyle name="Normal 27 3 6" xfId="252" xr:uid="{00000000-0005-0000-0000-0000BB010000}"/>
    <cellStyle name="Normal 27 3 6 2" xfId="253" xr:uid="{00000000-0005-0000-0000-0000BC010000}"/>
    <cellStyle name="Normal 27 3 7" xfId="254" xr:uid="{00000000-0005-0000-0000-0000BD010000}"/>
    <cellStyle name="Normal 27 4" xfId="255" xr:uid="{00000000-0005-0000-0000-0000BE010000}"/>
    <cellStyle name="Normal 28" xfId="256" xr:uid="{00000000-0005-0000-0000-0000BF010000}"/>
    <cellStyle name="Normal 28 2" xfId="257" xr:uid="{00000000-0005-0000-0000-0000C0010000}"/>
    <cellStyle name="Normal 28 3" xfId="258" xr:uid="{00000000-0005-0000-0000-0000C1010000}"/>
    <cellStyle name="Normal 29" xfId="259" xr:uid="{00000000-0005-0000-0000-0000C2010000}"/>
    <cellStyle name="Normal 29 2" xfId="260" xr:uid="{00000000-0005-0000-0000-0000C3010000}"/>
    <cellStyle name="Normal 3" xfId="261" xr:uid="{00000000-0005-0000-0000-0000C4010000}"/>
    <cellStyle name="Normal 3 10" xfId="262" xr:uid="{00000000-0005-0000-0000-0000C5010000}"/>
    <cellStyle name="Normal 3 10 2" xfId="263" xr:uid="{00000000-0005-0000-0000-0000C6010000}"/>
    <cellStyle name="Normal 3 10 2 2" xfId="663" xr:uid="{00000000-0005-0000-0000-0000C7010000}"/>
    <cellStyle name="Normal 3 10 3" xfId="537" xr:uid="{00000000-0005-0000-0000-0000C8010000}"/>
    <cellStyle name="Normal 3 11" xfId="264" xr:uid="{00000000-0005-0000-0000-0000C9010000}"/>
    <cellStyle name="Normal 3 11 2" xfId="600" xr:uid="{00000000-0005-0000-0000-0000CA010000}"/>
    <cellStyle name="Normal 3 12" xfId="265" xr:uid="{00000000-0005-0000-0000-0000CB010000}"/>
    <cellStyle name="Normal 3 12 2" xfId="730" xr:uid="{00000000-0005-0000-0000-0000CC010000}"/>
    <cellStyle name="Normal 3 13" xfId="738" xr:uid="{00000000-0005-0000-0000-0000CD010000}"/>
    <cellStyle name="Normal 3 14" xfId="750" xr:uid="{00000000-0005-0000-0000-0000CE010000}"/>
    <cellStyle name="Normal 3 15" xfId="485" xr:uid="{00000000-0005-0000-0000-0000CF010000}"/>
    <cellStyle name="Normal 3 16" xfId="763" xr:uid="{00000000-0005-0000-0000-0000D0010000}"/>
    <cellStyle name="Normal 3 2" xfId="266" xr:uid="{00000000-0005-0000-0000-0000D1010000}"/>
    <cellStyle name="Normal 3 2 2" xfId="267" xr:uid="{00000000-0005-0000-0000-0000D2010000}"/>
    <cellStyle name="Normal 3 3" xfId="268" xr:uid="{00000000-0005-0000-0000-0000D3010000}"/>
    <cellStyle name="Normal 3 4" xfId="269" xr:uid="{00000000-0005-0000-0000-0000D4010000}"/>
    <cellStyle name="Normal 3 5" xfId="270" xr:uid="{00000000-0005-0000-0000-0000D5010000}"/>
    <cellStyle name="Normal 3 5 2" xfId="271" xr:uid="{00000000-0005-0000-0000-0000D6010000}"/>
    <cellStyle name="Normal 3 5 2 2" xfId="272" xr:uid="{00000000-0005-0000-0000-0000D7010000}"/>
    <cellStyle name="Normal 3 5 2 2 2" xfId="706" xr:uid="{00000000-0005-0000-0000-0000D8010000}"/>
    <cellStyle name="Normal 3 5 2 3" xfId="580" xr:uid="{00000000-0005-0000-0000-0000D9010000}"/>
    <cellStyle name="Normal 3 5 3" xfId="273" xr:uid="{00000000-0005-0000-0000-0000DA010000}"/>
    <cellStyle name="Normal 3 5 3 2" xfId="643" xr:uid="{00000000-0005-0000-0000-0000DB010000}"/>
    <cellStyle name="Normal 3 5 4" xfId="517" xr:uid="{00000000-0005-0000-0000-0000DC010000}"/>
    <cellStyle name="Normal 3 6" xfId="274" xr:uid="{00000000-0005-0000-0000-0000DD010000}"/>
    <cellStyle name="Normal 3 7" xfId="275" xr:uid="{00000000-0005-0000-0000-0000DE010000}"/>
    <cellStyle name="Normal 3 7 2" xfId="276" xr:uid="{00000000-0005-0000-0000-0000DF010000}"/>
    <cellStyle name="Normal 3 7 2 2" xfId="277" xr:uid="{00000000-0005-0000-0000-0000E0010000}"/>
    <cellStyle name="Normal 3 7 2 2 2" xfId="688" xr:uid="{00000000-0005-0000-0000-0000E1010000}"/>
    <cellStyle name="Normal 3 7 2 3" xfId="562" xr:uid="{00000000-0005-0000-0000-0000E2010000}"/>
    <cellStyle name="Normal 3 7 3" xfId="278" xr:uid="{00000000-0005-0000-0000-0000E3010000}"/>
    <cellStyle name="Normal 3 7 3 2" xfId="625" xr:uid="{00000000-0005-0000-0000-0000E4010000}"/>
    <cellStyle name="Normal 3 7 4" xfId="499" xr:uid="{00000000-0005-0000-0000-0000E5010000}"/>
    <cellStyle name="Normal 3 8" xfId="279" xr:uid="{00000000-0005-0000-0000-0000E6010000}"/>
    <cellStyle name="Normal 3 8 2" xfId="280" xr:uid="{00000000-0005-0000-0000-0000E7010000}"/>
    <cellStyle name="Normal 3 8 2 2" xfId="281" xr:uid="{00000000-0005-0000-0000-0000E8010000}"/>
    <cellStyle name="Normal 3 8 2 2 2" xfId="710" xr:uid="{00000000-0005-0000-0000-0000E9010000}"/>
    <cellStyle name="Normal 3 8 2 3" xfId="584" xr:uid="{00000000-0005-0000-0000-0000EA010000}"/>
    <cellStyle name="Normal 3 8 3" xfId="282" xr:uid="{00000000-0005-0000-0000-0000EB010000}"/>
    <cellStyle name="Normal 3 8 3 2" xfId="647" xr:uid="{00000000-0005-0000-0000-0000EC010000}"/>
    <cellStyle name="Normal 3 8 4" xfId="521" xr:uid="{00000000-0005-0000-0000-0000ED010000}"/>
    <cellStyle name="Normal 3 9" xfId="283" xr:uid="{00000000-0005-0000-0000-0000EE010000}"/>
    <cellStyle name="Normal 3 9 2" xfId="284" xr:uid="{00000000-0005-0000-0000-0000EF010000}"/>
    <cellStyle name="Normal 3 9 2 2" xfId="285" xr:uid="{00000000-0005-0000-0000-0000F0010000}"/>
    <cellStyle name="Normal 3 9 2 2 2" xfId="720" xr:uid="{00000000-0005-0000-0000-0000F1010000}"/>
    <cellStyle name="Normal 3 9 2 3" xfId="594" xr:uid="{00000000-0005-0000-0000-0000F2010000}"/>
    <cellStyle name="Normal 3 9 3" xfId="286" xr:uid="{00000000-0005-0000-0000-0000F3010000}"/>
    <cellStyle name="Normal 3 9 3 2" xfId="657" xr:uid="{00000000-0005-0000-0000-0000F4010000}"/>
    <cellStyle name="Normal 3 9 4" xfId="531" xr:uid="{00000000-0005-0000-0000-0000F5010000}"/>
    <cellStyle name="Normal 30" xfId="287" xr:uid="{00000000-0005-0000-0000-0000F6010000}"/>
    <cellStyle name="Normal 30 10" xfId="288" xr:uid="{00000000-0005-0000-0000-0000F7010000}"/>
    <cellStyle name="Normal 30 10 2" xfId="289" xr:uid="{00000000-0005-0000-0000-0000F8010000}"/>
    <cellStyle name="Normal 30 11" xfId="290" xr:uid="{00000000-0005-0000-0000-0000F9010000}"/>
    <cellStyle name="Normal 30 12" xfId="291" xr:uid="{00000000-0005-0000-0000-0000FA010000}"/>
    <cellStyle name="Normal 30 2" xfId="292" xr:uid="{00000000-0005-0000-0000-0000FB010000}"/>
    <cellStyle name="Normal 30 3" xfId="293" xr:uid="{00000000-0005-0000-0000-0000FC010000}"/>
    <cellStyle name="Normal 30 4" xfId="294" xr:uid="{00000000-0005-0000-0000-0000FD010000}"/>
    <cellStyle name="Normal 30 4 2" xfId="295" xr:uid="{00000000-0005-0000-0000-0000FE010000}"/>
    <cellStyle name="Normal 30 5" xfId="296" xr:uid="{00000000-0005-0000-0000-0000FF010000}"/>
    <cellStyle name="Normal 30 6" xfId="297" xr:uid="{00000000-0005-0000-0000-000000020000}"/>
    <cellStyle name="Normal 30 7" xfId="298" xr:uid="{00000000-0005-0000-0000-000001020000}"/>
    <cellStyle name="Normal 30 8" xfId="299" xr:uid="{00000000-0005-0000-0000-000002020000}"/>
    <cellStyle name="Normal 30 9" xfId="300" xr:uid="{00000000-0005-0000-0000-000003020000}"/>
    <cellStyle name="Normal 31" xfId="301" xr:uid="{00000000-0005-0000-0000-000004020000}"/>
    <cellStyle name="Normal 31 2" xfId="302" xr:uid="{00000000-0005-0000-0000-000005020000}"/>
    <cellStyle name="Normal 31 2 2" xfId="303" xr:uid="{00000000-0005-0000-0000-000006020000}"/>
    <cellStyle name="Normal 32" xfId="304" xr:uid="{00000000-0005-0000-0000-000007020000}"/>
    <cellStyle name="Normal 32 2" xfId="305" xr:uid="{00000000-0005-0000-0000-000008020000}"/>
    <cellStyle name="Normal 32 2 2" xfId="306" xr:uid="{00000000-0005-0000-0000-000009020000}"/>
    <cellStyle name="Normal 32 2 3" xfId="307" xr:uid="{00000000-0005-0000-0000-00000A020000}"/>
    <cellStyle name="Normal 32 3" xfId="308" xr:uid="{00000000-0005-0000-0000-00000B020000}"/>
    <cellStyle name="Normal 32 3 2" xfId="309" xr:uid="{00000000-0005-0000-0000-00000C020000}"/>
    <cellStyle name="Normal 32 4" xfId="310" xr:uid="{00000000-0005-0000-0000-00000D020000}"/>
    <cellStyle name="Normal 32 5" xfId="311" xr:uid="{00000000-0005-0000-0000-00000E020000}"/>
    <cellStyle name="Normal 33" xfId="312" xr:uid="{00000000-0005-0000-0000-00000F020000}"/>
    <cellStyle name="Normal 33 2" xfId="313" xr:uid="{00000000-0005-0000-0000-000010020000}"/>
    <cellStyle name="Normal 34" xfId="314" xr:uid="{00000000-0005-0000-0000-000011020000}"/>
    <cellStyle name="Normal 34 2" xfId="315" xr:uid="{00000000-0005-0000-0000-000012020000}"/>
    <cellStyle name="Normal 34 2 2" xfId="316" xr:uid="{00000000-0005-0000-0000-000013020000}"/>
    <cellStyle name="Normal 34 2 2 2" xfId="317" xr:uid="{00000000-0005-0000-0000-000014020000}"/>
    <cellStyle name="Normal 34 2 2 2 2" xfId="707" xr:uid="{00000000-0005-0000-0000-000015020000}"/>
    <cellStyle name="Normal 34 2 2 3" xfId="581" xr:uid="{00000000-0005-0000-0000-000016020000}"/>
    <cellStyle name="Normal 34 2 3" xfId="318" xr:uid="{00000000-0005-0000-0000-000017020000}"/>
    <cellStyle name="Normal 34 2 3 2" xfId="644" xr:uid="{00000000-0005-0000-0000-000018020000}"/>
    <cellStyle name="Normal 34 2 4" xfId="518" xr:uid="{00000000-0005-0000-0000-000019020000}"/>
    <cellStyle name="Normal 35" xfId="319" xr:uid="{00000000-0005-0000-0000-00001A020000}"/>
    <cellStyle name="Normal 35 2" xfId="320" xr:uid="{00000000-0005-0000-0000-00001B020000}"/>
    <cellStyle name="Normal 35 3" xfId="321" xr:uid="{00000000-0005-0000-0000-00001C020000}"/>
    <cellStyle name="Normal 35 3 2" xfId="322" xr:uid="{00000000-0005-0000-0000-00001D020000}"/>
    <cellStyle name="Normal 35 3 2 2" xfId="700" xr:uid="{00000000-0005-0000-0000-00001E020000}"/>
    <cellStyle name="Normal 35 3 3" xfId="574" xr:uid="{00000000-0005-0000-0000-00001F020000}"/>
    <cellStyle name="Normal 35 4" xfId="323" xr:uid="{00000000-0005-0000-0000-000020020000}"/>
    <cellStyle name="Normal 35 4 2" xfId="637" xr:uid="{00000000-0005-0000-0000-000021020000}"/>
    <cellStyle name="Normal 35 5" xfId="511" xr:uid="{00000000-0005-0000-0000-000022020000}"/>
    <cellStyle name="Normal 36" xfId="324" xr:uid="{00000000-0005-0000-0000-000023020000}"/>
    <cellStyle name="Normal 37" xfId="325" xr:uid="{00000000-0005-0000-0000-000024020000}"/>
    <cellStyle name="Normal 37 2" xfId="326" xr:uid="{00000000-0005-0000-0000-000025020000}"/>
    <cellStyle name="Normal 37 2 2" xfId="327" xr:uid="{00000000-0005-0000-0000-000026020000}"/>
    <cellStyle name="Normal 37 2 2 2" xfId="687" xr:uid="{00000000-0005-0000-0000-000027020000}"/>
    <cellStyle name="Normal 37 2 3" xfId="561" xr:uid="{00000000-0005-0000-0000-000028020000}"/>
    <cellStyle name="Normal 37 3" xfId="328" xr:uid="{00000000-0005-0000-0000-000029020000}"/>
    <cellStyle name="Normal 37 3 2" xfId="624" xr:uid="{00000000-0005-0000-0000-00002A020000}"/>
    <cellStyle name="Normal 37 4" xfId="498" xr:uid="{00000000-0005-0000-0000-00002B020000}"/>
    <cellStyle name="Normal 38" xfId="329" xr:uid="{00000000-0005-0000-0000-00002C020000}"/>
    <cellStyle name="Normal 38 2" xfId="330" xr:uid="{00000000-0005-0000-0000-00002D020000}"/>
    <cellStyle name="Normal 39" xfId="331" xr:uid="{00000000-0005-0000-0000-00002E020000}"/>
    <cellStyle name="Normal 4" xfId="332" xr:uid="{00000000-0005-0000-0000-00002F020000}"/>
    <cellStyle name="Normal 4 10" xfId="333" xr:uid="{00000000-0005-0000-0000-000030020000}"/>
    <cellStyle name="Normal 4 10 2" xfId="334" xr:uid="{00000000-0005-0000-0000-000031020000}"/>
    <cellStyle name="Normal 4 10 2 2" xfId="335" xr:uid="{00000000-0005-0000-0000-000032020000}"/>
    <cellStyle name="Normal 4 10 2 2 2" xfId="721" xr:uid="{00000000-0005-0000-0000-000033020000}"/>
    <cellStyle name="Normal 4 10 2 3" xfId="595" xr:uid="{00000000-0005-0000-0000-000034020000}"/>
    <cellStyle name="Normal 4 10 3" xfId="336" xr:uid="{00000000-0005-0000-0000-000035020000}"/>
    <cellStyle name="Normal 4 10 3 2" xfId="658" xr:uid="{00000000-0005-0000-0000-000036020000}"/>
    <cellStyle name="Normal 4 10 4" xfId="532" xr:uid="{00000000-0005-0000-0000-000037020000}"/>
    <cellStyle name="Normal 4 11" xfId="337" xr:uid="{00000000-0005-0000-0000-000038020000}"/>
    <cellStyle name="Normal 4 11 2" xfId="338" xr:uid="{00000000-0005-0000-0000-000039020000}"/>
    <cellStyle name="Normal 4 11 2 2" xfId="666" xr:uid="{00000000-0005-0000-0000-00003A020000}"/>
    <cellStyle name="Normal 4 11 3" xfId="540" xr:uid="{00000000-0005-0000-0000-00003B020000}"/>
    <cellStyle name="Normal 4 12" xfId="339" xr:uid="{00000000-0005-0000-0000-00003C020000}"/>
    <cellStyle name="Normal 4 12 2" xfId="603" xr:uid="{00000000-0005-0000-0000-00003D020000}"/>
    <cellStyle name="Normal 4 13" xfId="739" xr:uid="{00000000-0005-0000-0000-00003E020000}"/>
    <cellStyle name="Normal 4 14" xfId="751" xr:uid="{00000000-0005-0000-0000-00003F020000}"/>
    <cellStyle name="Normal 4 15" xfId="488" xr:uid="{00000000-0005-0000-0000-000040020000}"/>
    <cellStyle name="Normal 4 16" xfId="765" xr:uid="{00000000-0005-0000-0000-000041020000}"/>
    <cellStyle name="Normal 4 2" xfId="340" xr:uid="{00000000-0005-0000-0000-000042020000}"/>
    <cellStyle name="Normal 4 2 2" xfId="341" xr:uid="{00000000-0005-0000-0000-000043020000}"/>
    <cellStyle name="Normal 4 2 2 2" xfId="342" xr:uid="{00000000-0005-0000-0000-000044020000}"/>
    <cellStyle name="Normal 4 2 2 2 2" xfId="343" xr:uid="{00000000-0005-0000-0000-000045020000}"/>
    <cellStyle name="Normal 4 2 2 2 2 2" xfId="711" xr:uid="{00000000-0005-0000-0000-000046020000}"/>
    <cellStyle name="Normal 4 2 2 2 3" xfId="585" xr:uid="{00000000-0005-0000-0000-000047020000}"/>
    <cellStyle name="Normal 4 2 2 3" xfId="344" xr:uid="{00000000-0005-0000-0000-000048020000}"/>
    <cellStyle name="Normal 4 2 2 3 2" xfId="648" xr:uid="{00000000-0005-0000-0000-000049020000}"/>
    <cellStyle name="Normal 4 2 2 4" xfId="522" xr:uid="{00000000-0005-0000-0000-00004A020000}"/>
    <cellStyle name="Normal 4 2 3" xfId="345" xr:uid="{00000000-0005-0000-0000-00004B020000}"/>
    <cellStyle name="Normal 4 2 3 2" xfId="731" xr:uid="{00000000-0005-0000-0000-00004C020000}"/>
    <cellStyle name="Normal 4 2 4" xfId="346" xr:uid="{00000000-0005-0000-0000-00004D020000}"/>
    <cellStyle name="Normal 4 3" xfId="347" xr:uid="{00000000-0005-0000-0000-00004E020000}"/>
    <cellStyle name="Normal 4 4" xfId="348" xr:uid="{00000000-0005-0000-0000-00004F020000}"/>
    <cellStyle name="Normal 4 5" xfId="349" xr:uid="{00000000-0005-0000-0000-000050020000}"/>
    <cellStyle name="Normal 4 6" xfId="350" xr:uid="{00000000-0005-0000-0000-000051020000}"/>
    <cellStyle name="Normal 4 6 2" xfId="351" xr:uid="{00000000-0005-0000-0000-000052020000}"/>
    <cellStyle name="Normal 4 7" xfId="352" xr:uid="{00000000-0005-0000-0000-000053020000}"/>
    <cellStyle name="Normal 4 7 2" xfId="353" xr:uid="{00000000-0005-0000-0000-000054020000}"/>
    <cellStyle name="Normal 4 8" xfId="354" xr:uid="{00000000-0005-0000-0000-000055020000}"/>
    <cellStyle name="Normal 4 8 2" xfId="355" xr:uid="{00000000-0005-0000-0000-000056020000}"/>
    <cellStyle name="Normal 4 8 2 2" xfId="356" xr:uid="{00000000-0005-0000-0000-000057020000}"/>
    <cellStyle name="Normal 4 8 2 2 2" xfId="691" xr:uid="{00000000-0005-0000-0000-000058020000}"/>
    <cellStyle name="Normal 4 8 2 3" xfId="565" xr:uid="{00000000-0005-0000-0000-000059020000}"/>
    <cellStyle name="Normal 4 8 3" xfId="357" xr:uid="{00000000-0005-0000-0000-00005A020000}"/>
    <cellStyle name="Normal 4 8 3 2" xfId="628" xr:uid="{00000000-0005-0000-0000-00005B020000}"/>
    <cellStyle name="Normal 4 8 4" xfId="502" xr:uid="{00000000-0005-0000-0000-00005C020000}"/>
    <cellStyle name="Normal 4 9" xfId="358" xr:uid="{00000000-0005-0000-0000-00005D020000}"/>
    <cellStyle name="Normal 40" xfId="4" xr:uid="{00000000-0005-0000-0000-00005E020000}"/>
    <cellStyle name="Normal 40 2" xfId="756" xr:uid="{00000000-0005-0000-0000-00005F020000}"/>
    <cellStyle name="Normal 41" xfId="484" xr:uid="{00000000-0005-0000-0000-000060020000}"/>
    <cellStyle name="Normal 42" xfId="758" xr:uid="{00000000-0005-0000-0000-000061020000}"/>
    <cellStyle name="Normal 43" xfId="762" xr:uid="{00000000-0005-0000-0000-000062020000}"/>
    <cellStyle name="Normal 5" xfId="359" xr:uid="{00000000-0005-0000-0000-000063020000}"/>
    <cellStyle name="Normal 5 2" xfId="360" xr:uid="{00000000-0005-0000-0000-000064020000}"/>
    <cellStyle name="Normal 5 3" xfId="361" xr:uid="{00000000-0005-0000-0000-000065020000}"/>
    <cellStyle name="Normal 5 4" xfId="362" xr:uid="{00000000-0005-0000-0000-000066020000}"/>
    <cellStyle name="Normal 6" xfId="363" xr:uid="{00000000-0005-0000-0000-000067020000}"/>
    <cellStyle name="Normal 6 10" xfId="740" xr:uid="{00000000-0005-0000-0000-000068020000}"/>
    <cellStyle name="Normal 6 11" xfId="752" xr:uid="{00000000-0005-0000-0000-000069020000}"/>
    <cellStyle name="Normal 6 12" xfId="491" xr:uid="{00000000-0005-0000-0000-00006A020000}"/>
    <cellStyle name="Normal 6 2" xfId="364" xr:uid="{00000000-0005-0000-0000-00006B020000}"/>
    <cellStyle name="Normal 6 2 2" xfId="365" xr:uid="{00000000-0005-0000-0000-00006C020000}"/>
    <cellStyle name="Normal 6 2 3" xfId="366" xr:uid="{00000000-0005-0000-0000-00006D020000}"/>
    <cellStyle name="Normal 6 2 3 2" xfId="367" xr:uid="{00000000-0005-0000-0000-00006E020000}"/>
    <cellStyle name="Normal 6 2 3 2 2" xfId="368" xr:uid="{00000000-0005-0000-0000-00006F020000}"/>
    <cellStyle name="Normal 6 2 3 2 2 2" xfId="698" xr:uid="{00000000-0005-0000-0000-000070020000}"/>
    <cellStyle name="Normal 6 2 3 2 3" xfId="572" xr:uid="{00000000-0005-0000-0000-000071020000}"/>
    <cellStyle name="Normal 6 2 3 3" xfId="369" xr:uid="{00000000-0005-0000-0000-000072020000}"/>
    <cellStyle name="Normal 6 2 3 3 2" xfId="635" xr:uid="{00000000-0005-0000-0000-000073020000}"/>
    <cellStyle name="Normal 6 2 3 4" xfId="509" xr:uid="{00000000-0005-0000-0000-000074020000}"/>
    <cellStyle name="Normal 6 2 4" xfId="370" xr:uid="{00000000-0005-0000-0000-000075020000}"/>
    <cellStyle name="Normal 6 2 4 2" xfId="371" xr:uid="{00000000-0005-0000-0000-000076020000}"/>
    <cellStyle name="Normal 6 2 4 2 2" xfId="372" xr:uid="{00000000-0005-0000-0000-000077020000}"/>
    <cellStyle name="Normal 6 2 4 2 2 2" xfId="723" xr:uid="{00000000-0005-0000-0000-000078020000}"/>
    <cellStyle name="Normal 6 2 4 2 3" xfId="597" xr:uid="{00000000-0005-0000-0000-000079020000}"/>
    <cellStyle name="Normal 6 2 4 3" xfId="373" xr:uid="{00000000-0005-0000-0000-00007A020000}"/>
    <cellStyle name="Normal 6 2 4 3 2" xfId="660" xr:uid="{00000000-0005-0000-0000-00007B020000}"/>
    <cellStyle name="Normal 6 2 4 4" xfId="534" xr:uid="{00000000-0005-0000-0000-00007C020000}"/>
    <cellStyle name="Normal 6 2 5" xfId="374" xr:uid="{00000000-0005-0000-0000-00007D020000}"/>
    <cellStyle name="Normal 6 2 5 2" xfId="375" xr:uid="{00000000-0005-0000-0000-00007E020000}"/>
    <cellStyle name="Normal 6 2 5 2 2" xfId="673" xr:uid="{00000000-0005-0000-0000-00007F020000}"/>
    <cellStyle name="Normal 6 2 5 3" xfId="547" xr:uid="{00000000-0005-0000-0000-000080020000}"/>
    <cellStyle name="Normal 6 2 6" xfId="376" xr:uid="{00000000-0005-0000-0000-000081020000}"/>
    <cellStyle name="Normal 6 2 6 2" xfId="610" xr:uid="{00000000-0005-0000-0000-000082020000}"/>
    <cellStyle name="Normal 6 2 7" xfId="741" xr:uid="{00000000-0005-0000-0000-000083020000}"/>
    <cellStyle name="Normal 6 2 8" xfId="753" xr:uid="{00000000-0005-0000-0000-000084020000}"/>
    <cellStyle name="Normal 6 2 9" xfId="495" xr:uid="{00000000-0005-0000-0000-000085020000}"/>
    <cellStyle name="Normal 6 3" xfId="377" xr:uid="{00000000-0005-0000-0000-000086020000}"/>
    <cellStyle name="Normal 6 4" xfId="378" xr:uid="{00000000-0005-0000-0000-000087020000}"/>
    <cellStyle name="Normal 6 5" xfId="379" xr:uid="{00000000-0005-0000-0000-000088020000}"/>
    <cellStyle name="Normal 6 5 2" xfId="380" xr:uid="{00000000-0005-0000-0000-000089020000}"/>
    <cellStyle name="Normal 6 5 2 2" xfId="381" xr:uid="{00000000-0005-0000-0000-00008A020000}"/>
    <cellStyle name="Normal 6 5 2 2 2" xfId="703" xr:uid="{00000000-0005-0000-0000-00008B020000}"/>
    <cellStyle name="Normal 6 5 2 3" xfId="577" xr:uid="{00000000-0005-0000-0000-00008C020000}"/>
    <cellStyle name="Normal 6 5 3" xfId="382" xr:uid="{00000000-0005-0000-0000-00008D020000}"/>
    <cellStyle name="Normal 6 5 3 2" xfId="640" xr:uid="{00000000-0005-0000-0000-00008E020000}"/>
    <cellStyle name="Normal 6 5 4" xfId="514" xr:uid="{00000000-0005-0000-0000-00008F020000}"/>
    <cellStyle name="Normal 6 6" xfId="383" xr:uid="{00000000-0005-0000-0000-000090020000}"/>
    <cellStyle name="Normal 6 6 2" xfId="384" xr:uid="{00000000-0005-0000-0000-000091020000}"/>
    <cellStyle name="Normal 6 6 2 2" xfId="385" xr:uid="{00000000-0005-0000-0000-000092020000}"/>
    <cellStyle name="Normal 6 6 2 2 2" xfId="694" xr:uid="{00000000-0005-0000-0000-000093020000}"/>
    <cellStyle name="Normal 6 6 2 3" xfId="568" xr:uid="{00000000-0005-0000-0000-000094020000}"/>
    <cellStyle name="Normal 6 6 3" xfId="386" xr:uid="{00000000-0005-0000-0000-000095020000}"/>
    <cellStyle name="Normal 6 6 3 2" xfId="631" xr:uid="{00000000-0005-0000-0000-000096020000}"/>
    <cellStyle name="Normal 6 6 4" xfId="505" xr:uid="{00000000-0005-0000-0000-000097020000}"/>
    <cellStyle name="Normal 6 7" xfId="387" xr:uid="{00000000-0005-0000-0000-000098020000}"/>
    <cellStyle name="Normal 6 7 2" xfId="388" xr:uid="{00000000-0005-0000-0000-000099020000}"/>
    <cellStyle name="Normal 6 7 2 2" xfId="389" xr:uid="{00000000-0005-0000-0000-00009A020000}"/>
    <cellStyle name="Normal 6 7 2 2 2" xfId="722" xr:uid="{00000000-0005-0000-0000-00009B020000}"/>
    <cellStyle name="Normal 6 7 2 3" xfId="596" xr:uid="{00000000-0005-0000-0000-00009C020000}"/>
    <cellStyle name="Normal 6 7 3" xfId="390" xr:uid="{00000000-0005-0000-0000-00009D020000}"/>
    <cellStyle name="Normal 6 7 3 2" xfId="659" xr:uid="{00000000-0005-0000-0000-00009E020000}"/>
    <cellStyle name="Normal 6 7 4" xfId="533" xr:uid="{00000000-0005-0000-0000-00009F020000}"/>
    <cellStyle name="Normal 6 8" xfId="391" xr:uid="{00000000-0005-0000-0000-0000A0020000}"/>
    <cellStyle name="Normal 6 8 2" xfId="392" xr:uid="{00000000-0005-0000-0000-0000A1020000}"/>
    <cellStyle name="Normal 6 8 2 2" xfId="669" xr:uid="{00000000-0005-0000-0000-0000A2020000}"/>
    <cellStyle name="Normal 6 8 3" xfId="543" xr:uid="{00000000-0005-0000-0000-0000A3020000}"/>
    <cellStyle name="Normal 6 9" xfId="393" xr:uid="{00000000-0005-0000-0000-0000A4020000}"/>
    <cellStyle name="Normal 6 9 2" xfId="606" xr:uid="{00000000-0005-0000-0000-0000A5020000}"/>
    <cellStyle name="Normal 7" xfId="394" xr:uid="{00000000-0005-0000-0000-0000A6020000}"/>
    <cellStyle name="Normal 7 2" xfId="395" xr:uid="{00000000-0005-0000-0000-0000A7020000}"/>
    <cellStyle name="Normal 7 3" xfId="396" xr:uid="{00000000-0005-0000-0000-0000A8020000}"/>
    <cellStyle name="Normal 8" xfId="397" xr:uid="{00000000-0005-0000-0000-0000A9020000}"/>
    <cellStyle name="Normal 8 2" xfId="398" xr:uid="{00000000-0005-0000-0000-0000AA020000}"/>
    <cellStyle name="Normal 8 3" xfId="399" xr:uid="{00000000-0005-0000-0000-0000AB020000}"/>
    <cellStyle name="Normal 8 4" xfId="400" xr:uid="{00000000-0005-0000-0000-0000AC020000}"/>
    <cellStyle name="Normal 8 5" xfId="401" xr:uid="{00000000-0005-0000-0000-0000AD020000}"/>
    <cellStyle name="Normal 9" xfId="402" xr:uid="{00000000-0005-0000-0000-0000AE020000}"/>
    <cellStyle name="Normal 9 10" xfId="754" xr:uid="{00000000-0005-0000-0000-0000AF020000}"/>
    <cellStyle name="Normal 9 11" xfId="492" xr:uid="{00000000-0005-0000-0000-0000B0020000}"/>
    <cellStyle name="Normal 9 2" xfId="403" xr:uid="{00000000-0005-0000-0000-0000B1020000}"/>
    <cellStyle name="Normal 9 2 2" xfId="404" xr:uid="{00000000-0005-0000-0000-0000B2020000}"/>
    <cellStyle name="Normal 9 2 3" xfId="405" xr:uid="{00000000-0005-0000-0000-0000B3020000}"/>
    <cellStyle name="Normal 9 2 3 2" xfId="406" xr:uid="{00000000-0005-0000-0000-0000B4020000}"/>
    <cellStyle name="Normal 9 2 3 2 2" xfId="407" xr:uid="{00000000-0005-0000-0000-0000B5020000}"/>
    <cellStyle name="Normal 9 2 3 2 2 2" xfId="696" xr:uid="{00000000-0005-0000-0000-0000B6020000}"/>
    <cellStyle name="Normal 9 2 3 2 3" xfId="570" xr:uid="{00000000-0005-0000-0000-0000B7020000}"/>
    <cellStyle name="Normal 9 2 3 3" xfId="408" xr:uid="{00000000-0005-0000-0000-0000B8020000}"/>
    <cellStyle name="Normal 9 2 3 3 2" xfId="633" xr:uid="{00000000-0005-0000-0000-0000B9020000}"/>
    <cellStyle name="Normal 9 2 3 4" xfId="507" xr:uid="{00000000-0005-0000-0000-0000BA020000}"/>
    <cellStyle name="Normal 9 2 4" xfId="409" xr:uid="{00000000-0005-0000-0000-0000BB020000}"/>
    <cellStyle name="Normal 9 2 4 2" xfId="410" xr:uid="{00000000-0005-0000-0000-0000BC020000}"/>
    <cellStyle name="Normal 9 2 4 2 2" xfId="411" xr:uid="{00000000-0005-0000-0000-0000BD020000}"/>
    <cellStyle name="Normal 9 2 4 2 2 2" xfId="725" xr:uid="{00000000-0005-0000-0000-0000BE020000}"/>
    <cellStyle name="Normal 9 2 4 2 3" xfId="599" xr:uid="{00000000-0005-0000-0000-0000BF020000}"/>
    <cellStyle name="Normal 9 2 4 3" xfId="412" xr:uid="{00000000-0005-0000-0000-0000C0020000}"/>
    <cellStyle name="Normal 9 2 4 3 2" xfId="662" xr:uid="{00000000-0005-0000-0000-0000C1020000}"/>
    <cellStyle name="Normal 9 2 4 4" xfId="536" xr:uid="{00000000-0005-0000-0000-0000C2020000}"/>
    <cellStyle name="Normal 9 2 5" xfId="413" xr:uid="{00000000-0005-0000-0000-0000C3020000}"/>
    <cellStyle name="Normal 9 2 5 2" xfId="414" xr:uid="{00000000-0005-0000-0000-0000C4020000}"/>
    <cellStyle name="Normal 9 2 5 2 2" xfId="671" xr:uid="{00000000-0005-0000-0000-0000C5020000}"/>
    <cellStyle name="Normal 9 2 5 3" xfId="545" xr:uid="{00000000-0005-0000-0000-0000C6020000}"/>
    <cellStyle name="Normal 9 2 6" xfId="415" xr:uid="{00000000-0005-0000-0000-0000C7020000}"/>
    <cellStyle name="Normal 9 2 6 2" xfId="608" xr:uid="{00000000-0005-0000-0000-0000C8020000}"/>
    <cellStyle name="Normal 9 2 7" xfId="743" xr:uid="{00000000-0005-0000-0000-0000C9020000}"/>
    <cellStyle name="Normal 9 2 8" xfId="755" xr:uid="{00000000-0005-0000-0000-0000CA020000}"/>
    <cellStyle name="Normal 9 2 9" xfId="493" xr:uid="{00000000-0005-0000-0000-0000CB020000}"/>
    <cellStyle name="Normal 9 3" xfId="416" xr:uid="{00000000-0005-0000-0000-0000CC020000}"/>
    <cellStyle name="Normal 9 4" xfId="417" xr:uid="{00000000-0005-0000-0000-0000CD020000}"/>
    <cellStyle name="Normal 9 5" xfId="418" xr:uid="{00000000-0005-0000-0000-0000CE020000}"/>
    <cellStyle name="Normal 9 5 2" xfId="419" xr:uid="{00000000-0005-0000-0000-0000CF020000}"/>
    <cellStyle name="Normal 9 5 2 2" xfId="420" xr:uid="{00000000-0005-0000-0000-0000D0020000}"/>
    <cellStyle name="Normal 9 5 2 2 2" xfId="695" xr:uid="{00000000-0005-0000-0000-0000D1020000}"/>
    <cellStyle name="Normal 9 5 2 3" xfId="569" xr:uid="{00000000-0005-0000-0000-0000D2020000}"/>
    <cellStyle name="Normal 9 5 3" xfId="421" xr:uid="{00000000-0005-0000-0000-0000D3020000}"/>
    <cellStyle name="Normal 9 5 3 2" xfId="632" xr:uid="{00000000-0005-0000-0000-0000D4020000}"/>
    <cellStyle name="Normal 9 5 4" xfId="506" xr:uid="{00000000-0005-0000-0000-0000D5020000}"/>
    <cellStyle name="Normal 9 6" xfId="422" xr:uid="{00000000-0005-0000-0000-0000D6020000}"/>
    <cellStyle name="Normal 9 6 2" xfId="423" xr:uid="{00000000-0005-0000-0000-0000D7020000}"/>
    <cellStyle name="Normal 9 6 2 2" xfId="424" xr:uid="{00000000-0005-0000-0000-0000D8020000}"/>
    <cellStyle name="Normal 9 6 2 2 2" xfId="724" xr:uid="{00000000-0005-0000-0000-0000D9020000}"/>
    <cellStyle name="Normal 9 6 2 3" xfId="598" xr:uid="{00000000-0005-0000-0000-0000DA020000}"/>
    <cellStyle name="Normal 9 6 3" xfId="425" xr:uid="{00000000-0005-0000-0000-0000DB020000}"/>
    <cellStyle name="Normal 9 6 3 2" xfId="661" xr:uid="{00000000-0005-0000-0000-0000DC020000}"/>
    <cellStyle name="Normal 9 6 4" xfId="535" xr:uid="{00000000-0005-0000-0000-0000DD020000}"/>
    <cellStyle name="Normal 9 7" xfId="426" xr:uid="{00000000-0005-0000-0000-0000DE020000}"/>
    <cellStyle name="Normal 9 7 2" xfId="427" xr:uid="{00000000-0005-0000-0000-0000DF020000}"/>
    <cellStyle name="Normal 9 7 2 2" xfId="670" xr:uid="{00000000-0005-0000-0000-0000E0020000}"/>
    <cellStyle name="Normal 9 7 3" xfId="544" xr:uid="{00000000-0005-0000-0000-0000E1020000}"/>
    <cellStyle name="Normal 9 8" xfId="428" xr:uid="{00000000-0005-0000-0000-0000E2020000}"/>
    <cellStyle name="Normal 9 8 2" xfId="607" xr:uid="{00000000-0005-0000-0000-0000E3020000}"/>
    <cellStyle name="Normal 9 9" xfId="742" xr:uid="{00000000-0005-0000-0000-0000E4020000}"/>
    <cellStyle name="Note 2" xfId="429" xr:uid="{00000000-0005-0000-0000-0000E5020000}"/>
    <cellStyle name="Note 2 2" xfId="430" xr:uid="{00000000-0005-0000-0000-0000E6020000}"/>
    <cellStyle name="Note 2 3" xfId="431" xr:uid="{00000000-0005-0000-0000-0000E7020000}"/>
    <cellStyle name="Note 2 3 2" xfId="432" xr:uid="{00000000-0005-0000-0000-0000E8020000}"/>
    <cellStyle name="Note 2 3 2 2" xfId="705" xr:uid="{00000000-0005-0000-0000-0000E9020000}"/>
    <cellStyle name="Note 2 3 3" xfId="579" xr:uid="{00000000-0005-0000-0000-0000EA020000}"/>
    <cellStyle name="Note 2 4" xfId="433" xr:uid="{00000000-0005-0000-0000-0000EB020000}"/>
    <cellStyle name="Note 2 4 2" xfId="642" xr:uid="{00000000-0005-0000-0000-0000EC020000}"/>
    <cellStyle name="Note 2 5" xfId="434" xr:uid="{00000000-0005-0000-0000-0000ED020000}"/>
    <cellStyle name="Note 2 6" xfId="516" xr:uid="{00000000-0005-0000-0000-0000EE020000}"/>
    <cellStyle name="Output" xfId="453" builtinId="21" customBuiltin="1"/>
    <cellStyle name="Output 2" xfId="435" xr:uid="{00000000-0005-0000-0000-0000F0020000}"/>
    <cellStyle name="Percent 2" xfId="2" xr:uid="{00000000-0005-0000-0000-0000F1020000}"/>
    <cellStyle name="Percent 2 2" xfId="436" xr:uid="{00000000-0005-0000-0000-0000F2020000}"/>
    <cellStyle name="Percent 3" xfId="437" xr:uid="{00000000-0005-0000-0000-0000F3020000}"/>
    <cellStyle name="Percent 3 2" xfId="438" xr:uid="{00000000-0005-0000-0000-0000F4020000}"/>
    <cellStyle name="Percent 3 2 2" xfId="439" xr:uid="{00000000-0005-0000-0000-0000F5020000}"/>
    <cellStyle name="Percent 3 2 2 2" xfId="702" xr:uid="{00000000-0005-0000-0000-0000F6020000}"/>
    <cellStyle name="Percent 3 2 3" xfId="576" xr:uid="{00000000-0005-0000-0000-0000F7020000}"/>
    <cellStyle name="Percent 3 3" xfId="440" xr:uid="{00000000-0005-0000-0000-0000F8020000}"/>
    <cellStyle name="Percent 3 3 2" xfId="639" xr:uid="{00000000-0005-0000-0000-0000F9020000}"/>
    <cellStyle name="Percent 3 4" xfId="513" xr:uid="{00000000-0005-0000-0000-0000FA020000}"/>
    <cellStyle name="Percent 4" xfId="441" xr:uid="{00000000-0005-0000-0000-0000FB020000}"/>
    <cellStyle name="Title 2" xfId="442" xr:uid="{00000000-0005-0000-0000-0000FC020000}"/>
    <cellStyle name="Title 3" xfId="497" xr:uid="{00000000-0005-0000-0000-0000FD020000}"/>
    <cellStyle name="Total" xfId="459" builtinId="25" customBuiltin="1"/>
    <cellStyle name="Total 2" xfId="443" xr:uid="{00000000-0005-0000-0000-0000FF020000}"/>
    <cellStyle name="Warning Text" xfId="457" builtinId="11" customBuiltin="1"/>
    <cellStyle name="Warning Text 2" xfId="444" xr:uid="{00000000-0005-0000-0000-000001030000}"/>
  </cellStyles>
  <dxfs count="0"/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ept\Rates\CONSERVATION\(1)%20Annual%20Decoupling-Conservation%20Reports\2010%20Decoupling-Conservation%20Report\Spreadsheets%20(3-23-11)\Residential%20Cost%20Effectiveness%20calcul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GC-SEA-FP1\Data\Dept\Rates\CONSERVATION\(1)%20Annual%20Decoupling-Conservation%20Reports\2010%20Decoupling-Conservation%20Report\Spreadsheets%20(3-23-11)\misc%20not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EFF BY MEASURE"/>
      <sheetName val="TOTAL FIRST YEAR"/>
      <sheetName val="Rates&amp;NEB"/>
      <sheetName val="Insulation Calcs"/>
      <sheetName val="Equations"/>
      <sheetName val="DeliveryAdmin"/>
      <sheetName val="APP 2885"/>
    </sheetNames>
    <sheetDataSet>
      <sheetData sheetId="0"/>
      <sheetData sheetId="1"/>
      <sheetData sheetId="2">
        <row r="11">
          <cell r="B11">
            <v>0.1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Sheet2"/>
      <sheetName val="Sheet3"/>
    </sheetNames>
    <sheetDataSet>
      <sheetData sheetId="0">
        <row r="5">
          <cell r="A5" t="str">
            <v>CEILING</v>
          </cell>
          <cell r="B5" t="str">
            <v>CEILING INSULATION ZONE 1</v>
          </cell>
          <cell r="C5">
            <v>101.631</v>
          </cell>
          <cell r="D5">
            <v>1007.7348066298341</v>
          </cell>
          <cell r="E5">
            <v>45</v>
          </cell>
          <cell r="F5" t="str">
            <v>Ceiling Insulation</v>
          </cell>
          <cell r="G5" t="str">
            <v>Equal to or Greater than R-38</v>
          </cell>
        </row>
        <row r="6">
          <cell r="A6" t="str">
            <v>CEILING</v>
          </cell>
          <cell r="B6" t="str">
            <v>CEILING INSULATION ZONE 2</v>
          </cell>
          <cell r="C6">
            <v>98.064999999999998</v>
          </cell>
          <cell r="D6">
            <v>1005.7142857142857</v>
          </cell>
          <cell r="E6">
            <v>45</v>
          </cell>
          <cell r="F6" t="str">
            <v>Ceiling Insulation</v>
          </cell>
          <cell r="G6" t="str">
            <v>Equal to or Greater than R-39</v>
          </cell>
        </row>
        <row r="7">
          <cell r="A7" t="str">
            <v>CEILING</v>
          </cell>
          <cell r="B7" t="str">
            <v>CEILING INSULATION ZONE 3</v>
          </cell>
          <cell r="C7">
            <v>115.89500000000001</v>
          </cell>
          <cell r="D7">
            <v>1009.7087378640778</v>
          </cell>
          <cell r="E7">
            <v>45</v>
          </cell>
          <cell r="F7" t="str">
            <v>Ceiling Insulation</v>
          </cell>
          <cell r="G7" t="str">
            <v>Equal to or Greater than R-40</v>
          </cell>
        </row>
        <row r="8">
          <cell r="A8" t="str">
            <v>FLOOR</v>
          </cell>
          <cell r="B8" t="str">
            <v>FLOOR INSULATION ZONE 1</v>
          </cell>
          <cell r="C8">
            <v>101.631</v>
          </cell>
          <cell r="D8">
            <v>1007.7348066298341</v>
          </cell>
          <cell r="E8">
            <v>45</v>
          </cell>
          <cell r="F8" t="str">
            <v>Floor Insulation</v>
          </cell>
          <cell r="G8" t="str">
            <v>Equal to or Greater than R-30 or to fill cavity</v>
          </cell>
        </row>
        <row r="9">
          <cell r="A9" t="str">
            <v>FLOOR</v>
          </cell>
          <cell r="B9" t="str">
            <v>FLOOR INSULATION ZONE 2</v>
          </cell>
          <cell r="C9">
            <v>98.064999999999998</v>
          </cell>
          <cell r="D9">
            <v>1005.7142857142857</v>
          </cell>
          <cell r="E9">
            <v>45</v>
          </cell>
          <cell r="F9" t="str">
            <v>Floor Insulation</v>
          </cell>
          <cell r="G9" t="str">
            <v>Equal to or Greater than R-30 or to fill cavity</v>
          </cell>
        </row>
        <row r="10">
          <cell r="A10" t="str">
            <v>FLOOR</v>
          </cell>
          <cell r="B10" t="str">
            <v>FLOOR INSULATION ZONE 3</v>
          </cell>
          <cell r="C10">
            <v>115.89500000000001</v>
          </cell>
          <cell r="D10">
            <v>1009.7087378640778</v>
          </cell>
          <cell r="E10">
            <v>45</v>
          </cell>
          <cell r="F10" t="str">
            <v>Floor Insulation</v>
          </cell>
          <cell r="G10" t="str">
            <v>Equal to or Greater than R-30 or to fill cavity</v>
          </cell>
        </row>
        <row r="11">
          <cell r="A11" t="str">
            <v>N-A102</v>
          </cell>
          <cell r="B11" t="str">
            <v>MEF 2.0 Washer</v>
          </cell>
          <cell r="C11">
            <v>2.9701291199999935</v>
          </cell>
          <cell r="D11">
            <v>33.200000000000003</v>
          </cell>
          <cell r="E11">
            <v>12</v>
          </cell>
        </row>
        <row r="12">
          <cell r="A12" t="str">
            <v>N-A103</v>
          </cell>
          <cell r="B12" t="str">
            <v>Estar Dishwasher</v>
          </cell>
          <cell r="C12">
            <v>2.5504325100000003</v>
          </cell>
          <cell r="D12">
            <v>38</v>
          </cell>
          <cell r="E12">
            <v>12</v>
          </cell>
        </row>
        <row r="13">
          <cell r="A13" t="str">
            <v>N-A105</v>
          </cell>
          <cell r="B13" t="str">
            <v>Hi-eff Washer</v>
          </cell>
          <cell r="C13">
            <v>3.510152596363632</v>
          </cell>
          <cell r="D13">
            <v>49.8</v>
          </cell>
          <cell r="E13">
            <v>12</v>
          </cell>
        </row>
        <row r="14">
          <cell r="A14" t="str">
            <v>N-DG101</v>
          </cell>
          <cell r="B14" t="str">
            <v>Tank upgrade (50 gal gas)</v>
          </cell>
          <cell r="C14">
            <v>13.125695216907701</v>
          </cell>
          <cell r="D14">
            <v>350</v>
          </cell>
          <cell r="E14">
            <v>15</v>
          </cell>
        </row>
        <row r="15">
          <cell r="A15" t="str">
            <v>N-DG102</v>
          </cell>
          <cell r="B15" t="str">
            <v>Tank upgrade (50 gal gas) condensing</v>
          </cell>
          <cell r="C15">
            <v>66.238973536487578</v>
          </cell>
          <cell r="D15">
            <v>2500</v>
          </cell>
          <cell r="E15">
            <v>15</v>
          </cell>
        </row>
        <row r="16">
          <cell r="A16" t="str">
            <v>N-DG103</v>
          </cell>
          <cell r="B16" t="str">
            <v>Solar hot water heater (50 gal) - Solar Zone 2.  With gas backup.</v>
          </cell>
          <cell r="C16">
            <v>112.67904509283822</v>
          </cell>
          <cell r="D16">
            <v>3850</v>
          </cell>
          <cell r="E16">
            <v>20</v>
          </cell>
        </row>
        <row r="17">
          <cell r="A17" t="str">
            <v>N-DG104</v>
          </cell>
          <cell r="B17" t="str">
            <v>Tankless Gas heater</v>
          </cell>
          <cell r="C17">
            <v>42.714932126696823</v>
          </cell>
          <cell r="D17">
            <v>800</v>
          </cell>
          <cell r="E17">
            <v>20</v>
          </cell>
          <cell r="F17" t="str">
            <v>.81 Tankless W.H.  (new const. upgrade)</v>
          </cell>
          <cell r="G17" t="str">
            <v>0.81 EF Above Energy Star Home</v>
          </cell>
        </row>
        <row r="18">
          <cell r="A18" t="str">
            <v>N-GD106</v>
          </cell>
          <cell r="B18" t="str">
            <v>Tank upgrade (50 gal gas) Hi Eff Alternative</v>
          </cell>
          <cell r="C18">
            <v>76.847290640394107</v>
          </cell>
          <cell r="D18">
            <v>585</v>
          </cell>
          <cell r="E18">
            <v>15</v>
          </cell>
        </row>
        <row r="19">
          <cell r="A19" t="str">
            <v>N-GD107</v>
          </cell>
          <cell r="B19" t="str">
            <v>Solar hot water heater (50 gal) - With gas backup.</v>
          </cell>
          <cell r="C19">
            <v>116.78425531914893</v>
          </cell>
          <cell r="D19">
            <v>6430.2853608247415</v>
          </cell>
          <cell r="E19">
            <v>20</v>
          </cell>
        </row>
        <row r="20">
          <cell r="A20" t="str">
            <v>N-GD108</v>
          </cell>
          <cell r="B20" t="str">
            <v>Tankless Gas heater</v>
          </cell>
          <cell r="C20">
            <v>94.117647058823479</v>
          </cell>
          <cell r="D20">
            <v>1050</v>
          </cell>
          <cell r="E20">
            <v>20</v>
          </cell>
        </row>
        <row r="21">
          <cell r="A21" t="str">
            <v>N-GD109</v>
          </cell>
          <cell r="B21" t="str">
            <v>Upgrade to Navien Tankless Gas heater</v>
          </cell>
          <cell r="C21">
            <v>13.747521480502304</v>
          </cell>
          <cell r="D21">
            <v>150</v>
          </cell>
          <cell r="E21">
            <v>20</v>
          </cell>
        </row>
        <row r="22">
          <cell r="A22" t="str">
            <v>N-GH129</v>
          </cell>
          <cell r="B22" t="str">
            <v>E* Insulation, Ducts, DHW, Lights (Gas Z 3)</v>
          </cell>
          <cell r="C22">
            <v>172.78918815544239</v>
          </cell>
          <cell r="D22">
            <v>1398</v>
          </cell>
          <cell r="E22">
            <v>45</v>
          </cell>
        </row>
        <row r="23">
          <cell r="A23" t="str">
            <v>N-GH130</v>
          </cell>
          <cell r="B23" t="str">
            <v>Heating upgrade (AFUE 90) (Z 3)</v>
          </cell>
          <cell r="C23">
            <v>84.103236843220017</v>
          </cell>
          <cell r="D23">
            <v>150</v>
          </cell>
          <cell r="E23">
            <v>15</v>
          </cell>
        </row>
        <row r="24">
          <cell r="A24" t="str">
            <v>N-GH131</v>
          </cell>
          <cell r="B24" t="str">
            <v>Window U=.3 (Gas Z 3)</v>
          </cell>
          <cell r="C24">
            <v>19.434999999999999</v>
          </cell>
          <cell r="D24">
            <v>183</v>
          </cell>
          <cell r="E24">
            <v>45</v>
          </cell>
        </row>
        <row r="25">
          <cell r="A25" t="str">
            <v>N-GH132</v>
          </cell>
          <cell r="B25" t="str">
            <v>HRV, E* (Gas Z 3)</v>
          </cell>
          <cell r="C25">
            <v>125.58</v>
          </cell>
          <cell r="D25">
            <v>300</v>
          </cell>
          <cell r="E25">
            <v>15</v>
          </cell>
        </row>
        <row r="26">
          <cell r="A26" t="str">
            <v>N-GH133</v>
          </cell>
          <cell r="B26" t="str">
            <v>Ducts Indoor, DHW, Lights (Gas Z 3)</v>
          </cell>
          <cell r="C26">
            <v>163.10284751802882</v>
          </cell>
          <cell r="D26">
            <v>775</v>
          </cell>
          <cell r="E26">
            <v>45</v>
          </cell>
        </row>
        <row r="27">
          <cell r="A27" t="str">
            <v>N-GH134</v>
          </cell>
          <cell r="B27" t="str">
            <v>E* Insulation, Ducts, DHW, Lights (Gas Z 4)</v>
          </cell>
          <cell r="C27">
            <v>123.52440659565997</v>
          </cell>
          <cell r="D27">
            <v>1398</v>
          </cell>
          <cell r="E27">
            <v>45</v>
          </cell>
        </row>
        <row r="28">
          <cell r="A28" t="str">
            <v>N-GH135</v>
          </cell>
          <cell r="B28" t="str">
            <v>Heating upgrade (AFUE 90) (Z 4)</v>
          </cell>
          <cell r="C28">
            <v>63.400901620273551</v>
          </cell>
          <cell r="D28">
            <v>150</v>
          </cell>
          <cell r="E28">
            <v>15</v>
          </cell>
        </row>
        <row r="29">
          <cell r="A29" t="str">
            <v>N-GH136</v>
          </cell>
          <cell r="B29" t="str">
            <v>Window U=.3 (Gas Z 4)</v>
          </cell>
          <cell r="C29">
            <v>14.651</v>
          </cell>
          <cell r="D29">
            <v>183</v>
          </cell>
          <cell r="E29">
            <v>45</v>
          </cell>
        </row>
        <row r="30">
          <cell r="A30" t="str">
            <v>N-GH137</v>
          </cell>
          <cell r="B30" t="str">
            <v>HRV, E* (Gas Z 4)</v>
          </cell>
          <cell r="C30">
            <v>94.668000000000006</v>
          </cell>
          <cell r="D30">
            <v>300</v>
          </cell>
          <cell r="E30">
            <v>15</v>
          </cell>
        </row>
        <row r="31">
          <cell r="A31" t="str">
            <v>N-GH138</v>
          </cell>
          <cell r="B31" t="str">
            <v>Ducts Indoor, DHW, Lights (Gas Z 4)</v>
          </cell>
          <cell r="C31">
            <v>122.95445428282173</v>
          </cell>
          <cell r="D31">
            <v>775</v>
          </cell>
          <cell r="E31">
            <v>45</v>
          </cell>
        </row>
        <row r="32">
          <cell r="A32" t="str">
            <v>N-GH139</v>
          </cell>
          <cell r="B32" t="str">
            <v>Tank upgrade (50 gal gas)</v>
          </cell>
          <cell r="C32">
            <v>28.921023359288096</v>
          </cell>
          <cell r="D32">
            <v>200</v>
          </cell>
          <cell r="E32">
            <v>15</v>
          </cell>
        </row>
        <row r="33">
          <cell r="A33" t="str">
            <v>N-H101</v>
          </cell>
          <cell r="B33" t="str">
            <v>E* Insulation, Ducts, Zone 1</v>
          </cell>
          <cell r="C33">
            <v>94.5</v>
          </cell>
          <cell r="D33">
            <v>1000</v>
          </cell>
          <cell r="E33">
            <v>30</v>
          </cell>
          <cell r="F33" t="str">
            <v>Energy * Qualified Gas</v>
          </cell>
          <cell r="G33" t="str">
            <v>90% AFUE Rating</v>
          </cell>
        </row>
        <row r="34">
          <cell r="A34" t="str">
            <v>N-H102</v>
          </cell>
          <cell r="B34" t="str">
            <v>E* Insulation, Ducts, Zone 2</v>
          </cell>
          <cell r="C34">
            <v>101.7</v>
          </cell>
          <cell r="D34">
            <v>1000</v>
          </cell>
          <cell r="E34">
            <v>30</v>
          </cell>
          <cell r="F34" t="str">
            <v>Energy * Qualified Gas</v>
          </cell>
          <cell r="G34" t="str">
            <v>90% AFUE Rating</v>
          </cell>
        </row>
        <row r="35">
          <cell r="A35" t="str">
            <v>N-H103</v>
          </cell>
          <cell r="B35" t="str">
            <v>E* Insulation, Ducts, Zone 3</v>
          </cell>
          <cell r="C35">
            <v>126</v>
          </cell>
          <cell r="D35">
            <v>1000</v>
          </cell>
          <cell r="E35">
            <v>30</v>
          </cell>
          <cell r="F35" t="str">
            <v>Energy * Qualified Gas</v>
          </cell>
          <cell r="G35" t="str">
            <v>90% AFUE Rating</v>
          </cell>
        </row>
        <row r="36">
          <cell r="A36" t="str">
            <v>N-H104</v>
          </cell>
          <cell r="B36" t="str">
            <v>Heating upgrade (AFUE 90), Zone 1</v>
          </cell>
          <cell r="C36">
            <v>61.2</v>
          </cell>
          <cell r="D36">
            <v>500</v>
          </cell>
          <cell r="E36">
            <v>18</v>
          </cell>
          <cell r="F36" t="str">
            <v>90% AFUE New Gas Furnace (New)</v>
          </cell>
          <cell r="G36" t="str">
            <v>90% AFUE Rating</v>
          </cell>
        </row>
        <row r="37">
          <cell r="A37" t="str">
            <v>N-H105</v>
          </cell>
          <cell r="B37" t="str">
            <v>Heating upgrade (AFUE 90), Zone 2</v>
          </cell>
          <cell r="C37">
            <v>81</v>
          </cell>
          <cell r="D37">
            <v>500</v>
          </cell>
          <cell r="E37">
            <v>18</v>
          </cell>
          <cell r="F37" t="str">
            <v>90% AFUE New Gas Furnace (New)</v>
          </cell>
          <cell r="G37" t="str">
            <v>90% AFUE Rating</v>
          </cell>
        </row>
        <row r="38">
          <cell r="A38" t="str">
            <v>N-H106</v>
          </cell>
          <cell r="B38" t="str">
            <v>Heating upgrade (AFUE 90), Zone 3</v>
          </cell>
          <cell r="C38">
            <v>64.8</v>
          </cell>
          <cell r="D38">
            <v>500</v>
          </cell>
          <cell r="E38">
            <v>18</v>
          </cell>
          <cell r="F38" t="str">
            <v>90% AFUE New Gas Furnace (New)</v>
          </cell>
          <cell r="G38" t="str">
            <v>90% AFUE Rating</v>
          </cell>
        </row>
        <row r="39">
          <cell r="A39" t="str">
            <v>N-H107</v>
          </cell>
          <cell r="B39" t="str">
            <v>Window U=.3, Zone 1</v>
          </cell>
          <cell r="C39">
            <v>28.8</v>
          </cell>
          <cell r="D39">
            <v>720</v>
          </cell>
          <cell r="E39">
            <v>45</v>
          </cell>
        </row>
        <row r="40">
          <cell r="A40" t="str">
            <v>N-H108</v>
          </cell>
          <cell r="B40" t="str">
            <v>Window U=.3, Zone 2</v>
          </cell>
          <cell r="C40">
            <v>31.5</v>
          </cell>
          <cell r="D40">
            <v>720</v>
          </cell>
          <cell r="E40">
            <v>45</v>
          </cell>
        </row>
        <row r="41">
          <cell r="A41" t="str">
            <v>N-H109</v>
          </cell>
          <cell r="B41" t="str">
            <v>Window U=.3, Zone 3</v>
          </cell>
          <cell r="C41">
            <v>36</v>
          </cell>
          <cell r="D41">
            <v>720</v>
          </cell>
          <cell r="E41">
            <v>45</v>
          </cell>
        </row>
        <row r="42">
          <cell r="A42" t="str">
            <v>N-H110</v>
          </cell>
          <cell r="B42" t="str">
            <v>HRV, E*, Zone 1</v>
          </cell>
          <cell r="C42">
            <v>76.5</v>
          </cell>
          <cell r="D42">
            <v>1500</v>
          </cell>
          <cell r="E42">
            <v>45</v>
          </cell>
        </row>
        <row r="43">
          <cell r="A43" t="str">
            <v>N-H111</v>
          </cell>
          <cell r="B43" t="str">
            <v>HRV, E*, Zone 2</v>
          </cell>
          <cell r="C43">
            <v>81</v>
          </cell>
          <cell r="D43">
            <v>1500</v>
          </cell>
          <cell r="E43">
            <v>45</v>
          </cell>
        </row>
        <row r="44">
          <cell r="A44" t="str">
            <v>N-H112</v>
          </cell>
          <cell r="B44" t="str">
            <v>HRV, E*, Zone 3</v>
          </cell>
          <cell r="C44">
            <v>93.6</v>
          </cell>
          <cell r="D44">
            <v>1500</v>
          </cell>
          <cell r="E44">
            <v>45</v>
          </cell>
        </row>
        <row r="45">
          <cell r="A45" t="str">
            <v>N-H113</v>
          </cell>
          <cell r="B45" t="str">
            <v>E* Plus (FTC) Insulation, Zone 1</v>
          </cell>
          <cell r="C45">
            <v>220.5</v>
          </cell>
          <cell r="D45">
            <v>3700</v>
          </cell>
          <cell r="E45">
            <v>30</v>
          </cell>
          <cell r="F45" t="str">
            <v>Energy * Plus</v>
          </cell>
          <cell r="G45" t="str">
            <v>Federal Tax Credit Eligible</v>
          </cell>
        </row>
        <row r="46">
          <cell r="A46" t="str">
            <v>N-H114</v>
          </cell>
          <cell r="B46" t="str">
            <v>E* Plus (FTC) Insulation, Zone 2</v>
          </cell>
          <cell r="C46">
            <v>234.9</v>
          </cell>
          <cell r="D46">
            <v>3700</v>
          </cell>
          <cell r="E46">
            <v>30</v>
          </cell>
          <cell r="F46" t="str">
            <v>Energy * Plus</v>
          </cell>
          <cell r="G46" t="str">
            <v>Federal Tax Credit Eligible</v>
          </cell>
        </row>
        <row r="47">
          <cell r="A47" t="str">
            <v>N-H115</v>
          </cell>
          <cell r="B47" t="str">
            <v>E* Plus (FTC) Insulation, Zone 3</v>
          </cell>
          <cell r="C47">
            <v>296.10000000000002</v>
          </cell>
          <cell r="D47">
            <v>3700</v>
          </cell>
          <cell r="E47">
            <v>30</v>
          </cell>
          <cell r="F47" t="str">
            <v>Energy * Plus</v>
          </cell>
          <cell r="G47" t="str">
            <v>Federal Tax Credit Eligible</v>
          </cell>
        </row>
        <row r="48">
          <cell r="A48" t="str">
            <v>R-A102</v>
          </cell>
          <cell r="B48" t="str">
            <v>MEF 2.0 Washer</v>
          </cell>
          <cell r="C48">
            <v>5.6</v>
          </cell>
          <cell r="D48">
            <v>113</v>
          </cell>
          <cell r="E48">
            <v>12</v>
          </cell>
          <cell r="F48" t="str">
            <v>2.0 MEF E* Clothes Washer</v>
          </cell>
          <cell r="G48" t="str">
            <v>2.0 MEF</v>
          </cell>
        </row>
        <row r="49">
          <cell r="A49" t="str">
            <v>R-A103</v>
          </cell>
          <cell r="B49" t="str">
            <v>Estar Dishwasher</v>
          </cell>
          <cell r="C49">
            <v>2.1501899999999998</v>
          </cell>
          <cell r="D49">
            <v>38</v>
          </cell>
          <cell r="E49">
            <v>12</v>
          </cell>
        </row>
        <row r="50">
          <cell r="A50" t="str">
            <v>R-DG101</v>
          </cell>
          <cell r="B50" t="str">
            <v>Tank upgrade (50 gal gas)</v>
          </cell>
          <cell r="C50">
            <v>13.125695216907701</v>
          </cell>
          <cell r="D50">
            <v>350</v>
          </cell>
          <cell r="E50">
            <v>15</v>
          </cell>
          <cell r="F50" t="str">
            <v>.62 Water Heater</v>
          </cell>
          <cell r="G50" t="str">
            <v>0.62 Energy Factor or Greater</v>
          </cell>
        </row>
        <row r="51">
          <cell r="A51" t="str">
            <v>R-DG102</v>
          </cell>
          <cell r="B51" t="str">
            <v>Tank upgrade (50 gal gas) condensing</v>
          </cell>
          <cell r="C51">
            <v>66.238973536487578</v>
          </cell>
          <cell r="D51">
            <v>2500</v>
          </cell>
          <cell r="E51">
            <v>15</v>
          </cell>
        </row>
        <row r="52">
          <cell r="A52" t="str">
            <v>R-DG103</v>
          </cell>
          <cell r="B52" t="str">
            <v>Solar hot water heater (50 gal) - Solar Zone 2.  With gas backup.</v>
          </cell>
          <cell r="C52">
            <v>112.67904509283822</v>
          </cell>
          <cell r="D52">
            <v>3850</v>
          </cell>
          <cell r="E52">
            <v>20</v>
          </cell>
        </row>
        <row r="53">
          <cell r="A53" t="str">
            <v>R-DG104</v>
          </cell>
          <cell r="B53" t="str">
            <v>Tankless Gas heater</v>
          </cell>
          <cell r="C53">
            <v>42.714932126696823</v>
          </cell>
          <cell r="D53">
            <v>800</v>
          </cell>
          <cell r="E53">
            <v>20</v>
          </cell>
          <cell r="F53" t="str">
            <v>.81 Tankless Water Heater (replace)</v>
          </cell>
          <cell r="G53" t="str">
            <v>0.81 Energy Factor</v>
          </cell>
        </row>
        <row r="54">
          <cell r="A54" t="str">
            <v>R-GD110</v>
          </cell>
          <cell r="B54" t="str">
            <v>Tankless Gas heater replace</v>
          </cell>
          <cell r="C54">
            <v>94.117647058823479</v>
          </cell>
          <cell r="D54">
            <v>800</v>
          </cell>
          <cell r="E54">
            <v>20</v>
          </cell>
        </row>
        <row r="55">
          <cell r="A55" t="str">
            <v>R-GD111</v>
          </cell>
          <cell r="B55" t="str">
            <v>Tank upgrade (50 gal gas) Hi Eff Alternative</v>
          </cell>
          <cell r="C55">
            <v>76.847290640394107</v>
          </cell>
          <cell r="D55">
            <v>585</v>
          </cell>
          <cell r="E55">
            <v>15</v>
          </cell>
        </row>
        <row r="56">
          <cell r="A56" t="str">
            <v>R-GD112</v>
          </cell>
          <cell r="B56" t="str">
            <v>Upgrade to Navien Tankless Gas heater</v>
          </cell>
          <cell r="C56">
            <v>13.747521480502304</v>
          </cell>
          <cell r="D56">
            <v>150</v>
          </cell>
          <cell r="E56">
            <v>20</v>
          </cell>
        </row>
        <row r="57">
          <cell r="A57" t="str">
            <v>R-GD113</v>
          </cell>
          <cell r="B57" t="str">
            <v>Solar hot water heater (50 gal) - With gas backup.</v>
          </cell>
          <cell r="C57">
            <v>116.78425531914893</v>
          </cell>
          <cell r="D57">
            <v>6430.2853608247415</v>
          </cell>
          <cell r="E57">
            <v>20</v>
          </cell>
        </row>
        <row r="58">
          <cell r="A58" t="str">
            <v>R-GH114</v>
          </cell>
          <cell r="B58" t="str">
            <v>Duct Sealing,  Z 3</v>
          </cell>
          <cell r="C58">
            <v>160.60137954288945</v>
          </cell>
          <cell r="D58">
            <v>619</v>
          </cell>
          <cell r="E58">
            <v>20</v>
          </cell>
        </row>
        <row r="59">
          <cell r="A59" t="str">
            <v>R-GH115</v>
          </cell>
          <cell r="B59" t="str">
            <v>AFUE 90 to hydrocoil combo, Z 3</v>
          </cell>
          <cell r="C59">
            <v>171.60567326367018</v>
          </cell>
          <cell r="D59">
            <v>300</v>
          </cell>
          <cell r="E59">
            <v>45</v>
          </cell>
        </row>
        <row r="60">
          <cell r="A60" t="str">
            <v>R-GH116</v>
          </cell>
          <cell r="B60" t="str">
            <v>Boiler to Polaris Combo radiant, Z 3</v>
          </cell>
          <cell r="C60">
            <v>398.56802919597578</v>
          </cell>
          <cell r="D60">
            <v>4400</v>
          </cell>
          <cell r="E60">
            <v>45</v>
          </cell>
        </row>
        <row r="61">
          <cell r="A61" t="str">
            <v>R-GH117</v>
          </cell>
          <cell r="B61" t="str">
            <v>Duct Sealing,  Z 4</v>
          </cell>
          <cell r="C61">
            <v>151.29711399304443</v>
          </cell>
          <cell r="D61">
            <v>619</v>
          </cell>
          <cell r="E61">
            <v>20</v>
          </cell>
        </row>
        <row r="62">
          <cell r="A62" t="str">
            <v>R-GH118</v>
          </cell>
          <cell r="B62" t="str">
            <v>AFUE 90 to hydrocoil combo, Z 4</v>
          </cell>
          <cell r="C62">
            <v>168.58131406305466</v>
          </cell>
          <cell r="D62">
            <v>300</v>
          </cell>
          <cell r="E62">
            <v>45</v>
          </cell>
        </row>
        <row r="63">
          <cell r="A63" t="str">
            <v>R-GH119</v>
          </cell>
          <cell r="B63" t="str">
            <v>Boiler to Polaris Combo radiant, Z 4</v>
          </cell>
          <cell r="C63">
            <v>381.35511159032558</v>
          </cell>
          <cell r="D63">
            <v>4400</v>
          </cell>
          <cell r="E63">
            <v>45</v>
          </cell>
        </row>
        <row r="64">
          <cell r="A64" t="str">
            <v>R-GH122</v>
          </cell>
          <cell r="B64" t="str">
            <v>AFUE 90+ Furnace, Z 3</v>
          </cell>
          <cell r="C64">
            <v>77.143331535369825</v>
          </cell>
          <cell r="D64">
            <v>300</v>
          </cell>
          <cell r="E64">
            <v>18</v>
          </cell>
        </row>
        <row r="65">
          <cell r="A65" t="str">
            <v>R-GH123</v>
          </cell>
          <cell r="B65" t="str">
            <v>Duct Sealing and AFUE 90+ , Z 3</v>
          </cell>
          <cell r="C65">
            <v>160.60137954288945</v>
          </cell>
          <cell r="D65">
            <v>1600</v>
          </cell>
          <cell r="E65">
            <v>20</v>
          </cell>
        </row>
        <row r="66">
          <cell r="A66" t="str">
            <v>R-GH124</v>
          </cell>
          <cell r="B66" t="str">
            <v>AFUE 90+ Furnace, Z 4</v>
          </cell>
          <cell r="C66">
            <v>77.143331535369825</v>
          </cell>
          <cell r="D66">
            <v>300</v>
          </cell>
          <cell r="E66">
            <v>18</v>
          </cell>
        </row>
        <row r="67">
          <cell r="A67" t="str">
            <v>R-GH125</v>
          </cell>
          <cell r="B67" t="str">
            <v>Duct Sealing and AFUE 90+ , Z 4</v>
          </cell>
          <cell r="C67">
            <v>151.29711399304443</v>
          </cell>
          <cell r="D67">
            <v>1600</v>
          </cell>
          <cell r="E67">
            <v>20</v>
          </cell>
        </row>
        <row r="68">
          <cell r="A68" t="str">
            <v>R-GW117</v>
          </cell>
          <cell r="B68" t="str">
            <v>Wx insulation (ceiling, floor), Z 1-2</v>
          </cell>
          <cell r="C68">
            <v>322.22636417500001</v>
          </cell>
          <cell r="D68">
            <v>2099</v>
          </cell>
          <cell r="E68">
            <v>45</v>
          </cell>
        </row>
        <row r="69">
          <cell r="A69" t="str">
            <v>R-GW118</v>
          </cell>
          <cell r="B69" t="str">
            <v>Wx insulation (add walls), Z 1-2</v>
          </cell>
          <cell r="C69">
            <v>260.71676622499996</v>
          </cell>
          <cell r="D69">
            <v>1305</v>
          </cell>
          <cell r="E69">
            <v>45</v>
          </cell>
        </row>
        <row r="70">
          <cell r="A70" t="str">
            <v>R-GW119</v>
          </cell>
          <cell r="B70" t="str">
            <v>Window, retro (U=.35), Z 1-2</v>
          </cell>
          <cell r="C70">
            <v>154.92191476249997</v>
          </cell>
          <cell r="D70">
            <v>4500</v>
          </cell>
          <cell r="E70">
            <v>45</v>
          </cell>
        </row>
        <row r="71">
          <cell r="A71" t="str">
            <v>R-GW120</v>
          </cell>
          <cell r="B71" t="str">
            <v>Window replace (U=.35), Z 1-2</v>
          </cell>
          <cell r="C71">
            <v>19.365239345312496</v>
          </cell>
          <cell r="D71">
            <v>350</v>
          </cell>
          <cell r="E71">
            <v>45</v>
          </cell>
        </row>
        <row r="72">
          <cell r="A72" t="str">
            <v>R-GW121</v>
          </cell>
          <cell r="B72" t="str">
            <v>HRV, Z 1-2</v>
          </cell>
          <cell r="C72">
            <v>58.700080343749981</v>
          </cell>
          <cell r="D72">
            <v>2000</v>
          </cell>
          <cell r="E72">
            <v>36</v>
          </cell>
        </row>
        <row r="73">
          <cell r="A73" t="str">
            <v>R-GW122</v>
          </cell>
          <cell r="B73" t="str">
            <v>Wx insulation (ceiling, floor), Z 3</v>
          </cell>
          <cell r="C73">
            <v>450.30187691249995</v>
          </cell>
          <cell r="D73">
            <v>2099</v>
          </cell>
          <cell r="E73">
            <v>45</v>
          </cell>
        </row>
        <row r="74">
          <cell r="A74" t="str">
            <v>R-GW123</v>
          </cell>
          <cell r="B74" t="str">
            <v>Wx insulation (add walls), Z 3</v>
          </cell>
          <cell r="C74">
            <v>379.38024886249991</v>
          </cell>
          <cell r="D74">
            <v>1305</v>
          </cell>
          <cell r="E74">
            <v>45</v>
          </cell>
        </row>
        <row r="75">
          <cell r="A75" t="str">
            <v>R-GW124</v>
          </cell>
          <cell r="B75" t="str">
            <v>Window, retro (U=.35), Z 3</v>
          </cell>
          <cell r="C75">
            <v>223.63618506250003</v>
          </cell>
          <cell r="D75">
            <v>4500</v>
          </cell>
          <cell r="E75">
            <v>45</v>
          </cell>
        </row>
        <row r="76">
          <cell r="A76" t="str">
            <v>R-GW125</v>
          </cell>
          <cell r="B76" t="str">
            <v>Window replace (U=.35), Z 3</v>
          </cell>
          <cell r="C76">
            <v>27.954523132812504</v>
          </cell>
          <cell r="D76">
            <v>350</v>
          </cell>
          <cell r="E76">
            <v>45</v>
          </cell>
        </row>
        <row r="77">
          <cell r="A77" t="str">
            <v>R-GW126</v>
          </cell>
          <cell r="B77" t="str">
            <v>HRV, Z 3</v>
          </cell>
          <cell r="C77">
            <v>89.166715462499965</v>
          </cell>
          <cell r="D77">
            <v>2000</v>
          </cell>
          <cell r="E77">
            <v>18</v>
          </cell>
        </row>
        <row r="78">
          <cell r="A78" t="str">
            <v>R-GW127</v>
          </cell>
          <cell r="B78" t="str">
            <v>Wx insulation (ceiling, floor), Z 4</v>
          </cell>
          <cell r="C78">
            <v>450.30187691249995</v>
          </cell>
          <cell r="D78">
            <v>2099</v>
          </cell>
          <cell r="E78">
            <v>45</v>
          </cell>
        </row>
        <row r="79">
          <cell r="A79" t="str">
            <v>R-GW128</v>
          </cell>
          <cell r="B79" t="str">
            <v>Wx insulation (add walls), Z 4</v>
          </cell>
          <cell r="C79">
            <v>379.38024886249991</v>
          </cell>
          <cell r="D79">
            <v>1305</v>
          </cell>
          <cell r="E79">
            <v>45</v>
          </cell>
        </row>
        <row r="80">
          <cell r="A80" t="str">
            <v>R-GW129</v>
          </cell>
          <cell r="B80" t="str">
            <v>Window, retro (U=.35), Z 4</v>
          </cell>
          <cell r="C80">
            <v>223.63618506250003</v>
          </cell>
          <cell r="D80">
            <v>4500</v>
          </cell>
          <cell r="E80">
            <v>45</v>
          </cell>
        </row>
        <row r="81">
          <cell r="A81" t="str">
            <v>R-GW130</v>
          </cell>
          <cell r="B81" t="str">
            <v>Window replace (U=.35), Z 4</v>
          </cell>
          <cell r="C81">
            <v>27.954523132812504</v>
          </cell>
          <cell r="D81">
            <v>350</v>
          </cell>
          <cell r="E81">
            <v>45</v>
          </cell>
        </row>
        <row r="82">
          <cell r="A82" t="str">
            <v>R-GW131</v>
          </cell>
          <cell r="B82" t="str">
            <v>HRV, Z 4</v>
          </cell>
          <cell r="C82">
            <v>89.166715462499965</v>
          </cell>
          <cell r="D82">
            <v>2000</v>
          </cell>
          <cell r="E82">
            <v>18</v>
          </cell>
        </row>
        <row r="83">
          <cell r="A83" t="str">
            <v>R-H101</v>
          </cell>
          <cell r="B83" t="str">
            <v>Duct Sealing, Zone 1</v>
          </cell>
          <cell r="C83">
            <v>87.5</v>
          </cell>
          <cell r="D83">
            <v>800</v>
          </cell>
          <cell r="E83">
            <v>20</v>
          </cell>
          <cell r="F83" t="str">
            <v>PTCS Duct Sealing</v>
          </cell>
          <cell r="G83" t="str">
            <v>PTCS Certified Duct Sealing</v>
          </cell>
        </row>
        <row r="84">
          <cell r="A84" t="str">
            <v>R-H102</v>
          </cell>
          <cell r="B84" t="str">
            <v>Duct Sealing, Zone 2</v>
          </cell>
          <cell r="C84">
            <v>77</v>
          </cell>
          <cell r="D84">
            <v>800</v>
          </cell>
          <cell r="E84">
            <v>20</v>
          </cell>
          <cell r="F84" t="str">
            <v>PTCS Duct Sealing</v>
          </cell>
          <cell r="G84" t="str">
            <v>PTCS Certified Duct Sealing</v>
          </cell>
        </row>
        <row r="85">
          <cell r="A85" t="str">
            <v>R-H103</v>
          </cell>
          <cell r="B85" t="str">
            <v>Duct Sealing, Zone 3</v>
          </cell>
          <cell r="C85">
            <v>113.4</v>
          </cell>
          <cell r="D85">
            <v>800</v>
          </cell>
          <cell r="E85">
            <v>20</v>
          </cell>
          <cell r="F85" t="str">
            <v>PTCS Duct Sealing</v>
          </cell>
          <cell r="G85" t="str">
            <v>PTCS Certified Duct Sealing</v>
          </cell>
        </row>
        <row r="86">
          <cell r="A86" t="str">
            <v>R-H104</v>
          </cell>
          <cell r="B86" t="str">
            <v>AFUE 90+ Furnace, Zone 1</v>
          </cell>
          <cell r="C86">
            <v>81.207699999999988</v>
          </cell>
          <cell r="D86">
            <v>800</v>
          </cell>
          <cell r="E86">
            <v>18</v>
          </cell>
          <cell r="F86" t="str">
            <v>90% AFUE New Gas Furnace (Existing)</v>
          </cell>
          <cell r="G86" t="str">
            <v>90% AFUE Rating</v>
          </cell>
        </row>
        <row r="87">
          <cell r="A87" t="str">
            <v>R-H105</v>
          </cell>
          <cell r="B87" t="str">
            <v>AFUE 90+ Furnace, Zone 2</v>
          </cell>
          <cell r="C87">
            <v>75.167400000000015</v>
          </cell>
          <cell r="D87">
            <v>800</v>
          </cell>
          <cell r="E87">
            <v>18</v>
          </cell>
          <cell r="F87" t="str">
            <v>90% AFUE New Gas Furnace (Existing)</v>
          </cell>
          <cell r="G87" t="str">
            <v>90% AFUE Rating</v>
          </cell>
        </row>
        <row r="88">
          <cell r="A88" t="str">
            <v>R-H106</v>
          </cell>
          <cell r="B88" t="str">
            <v>AFUE 90+ Furnace, Zone 3</v>
          </cell>
          <cell r="C88">
            <v>98.611099999999993</v>
          </cell>
          <cell r="D88">
            <v>800</v>
          </cell>
          <cell r="E88">
            <v>18</v>
          </cell>
          <cell r="F88" t="str">
            <v>90% AFUE New Gas Furnace (Existing)</v>
          </cell>
          <cell r="G88" t="str">
            <v>90% AFUE Rating</v>
          </cell>
        </row>
        <row r="89">
          <cell r="A89" t="str">
            <v>R-H107</v>
          </cell>
          <cell r="B89" t="str">
            <v>AFUE 85 DHW combo, Zone 1</v>
          </cell>
          <cell r="C89">
            <v>109.17087126137841</v>
          </cell>
          <cell r="D89">
            <v>2150</v>
          </cell>
          <cell r="E89">
            <v>18</v>
          </cell>
        </row>
        <row r="90">
          <cell r="A90" t="str">
            <v>R-H108</v>
          </cell>
          <cell r="B90" t="str">
            <v>AFUE 85 DHW combo, Zone 2</v>
          </cell>
          <cell r="C90">
            <v>101.45812743823147</v>
          </cell>
          <cell r="D90">
            <v>2150</v>
          </cell>
          <cell r="E90">
            <v>18</v>
          </cell>
        </row>
        <row r="91">
          <cell r="A91" t="str">
            <v>R-H109</v>
          </cell>
          <cell r="B91" t="str">
            <v>AFUE 85 DHW combo, Zone 3</v>
          </cell>
          <cell r="C91">
            <v>115.20416124837449</v>
          </cell>
          <cell r="D91">
            <v>2150</v>
          </cell>
          <cell r="E91">
            <v>18</v>
          </cell>
        </row>
        <row r="92">
          <cell r="A92" t="str">
            <v>R-H110</v>
          </cell>
          <cell r="B92" t="str">
            <v>Combo with Hot Water delivery, Zone 1</v>
          </cell>
          <cell r="C92">
            <v>297.25877763328992</v>
          </cell>
          <cell r="D92">
            <v>4000</v>
          </cell>
          <cell r="E92">
            <v>30</v>
          </cell>
        </row>
        <row r="93">
          <cell r="A93" t="str">
            <v>R-H111</v>
          </cell>
          <cell r="B93" t="str">
            <v>Combo with Hot Water delivery, Zone 2</v>
          </cell>
          <cell r="C93">
            <v>287.83198959687905</v>
          </cell>
          <cell r="D93">
            <v>4000</v>
          </cell>
          <cell r="E93">
            <v>30</v>
          </cell>
        </row>
        <row r="94">
          <cell r="A94" t="str">
            <v>R-H112</v>
          </cell>
          <cell r="B94" t="str">
            <v>Combo with Hot Water delivery, Zone 3</v>
          </cell>
          <cell r="C94">
            <v>326.50729999999999</v>
          </cell>
          <cell r="D94">
            <v>4000</v>
          </cell>
          <cell r="E94">
            <v>30</v>
          </cell>
        </row>
        <row r="95">
          <cell r="A95" t="str">
            <v>R-H113</v>
          </cell>
          <cell r="B95" t="str">
            <v>Duct Sealing and AFUE 90+, Zone 1</v>
          </cell>
          <cell r="C95">
            <v>172.73549999999997</v>
          </cell>
          <cell r="D95">
            <v>1250</v>
          </cell>
          <cell r="E95">
            <v>20</v>
          </cell>
          <cell r="F95" t="str">
            <v>90% Furnace &amp; PTCS Duct Sealing</v>
          </cell>
          <cell r="G95" t="str">
            <v>90% AFUE Rating</v>
          </cell>
        </row>
        <row r="96">
          <cell r="A96" t="str">
            <v>R-H114</v>
          </cell>
          <cell r="B96" t="str">
            <v>Duct Sealing and AFUE 90+, Zone 2</v>
          </cell>
          <cell r="C96">
            <v>160.37629999999999</v>
          </cell>
          <cell r="D96">
            <v>1250</v>
          </cell>
          <cell r="E96">
            <v>20</v>
          </cell>
          <cell r="F96" t="str">
            <v>90% Furnace &amp; PTCS Duct Sealing</v>
          </cell>
          <cell r="G96" t="str">
            <v>90% AFUE Rating</v>
          </cell>
        </row>
        <row r="97">
          <cell r="A97" t="str">
            <v>R-H115</v>
          </cell>
          <cell r="B97" t="str">
            <v>Duct Sealing and AFUE 90+, Zone 3</v>
          </cell>
          <cell r="C97">
            <v>210.43959999999998</v>
          </cell>
          <cell r="D97">
            <v>1250</v>
          </cell>
          <cell r="E97">
            <v>20</v>
          </cell>
          <cell r="F97" t="str">
            <v>90% Furnace &amp; PTCS Duct Sealing</v>
          </cell>
          <cell r="G97" t="str">
            <v>90% AFUE Rating</v>
          </cell>
        </row>
        <row r="98">
          <cell r="A98" t="str">
            <v>R-WG101</v>
          </cell>
          <cell r="B98" t="str">
            <v>Wx insulation 2 measures Zone 1</v>
          </cell>
          <cell r="C98">
            <v>228.30149999999998</v>
          </cell>
          <cell r="D98">
            <v>2400</v>
          </cell>
          <cell r="E98">
            <v>45</v>
          </cell>
        </row>
        <row r="99">
          <cell r="A99" t="str">
            <v>R-WG102</v>
          </cell>
          <cell r="B99" t="str">
            <v>Wx insulation 2 measures Zone 2</v>
          </cell>
          <cell r="C99">
            <v>221.84399999999997</v>
          </cell>
          <cell r="D99">
            <v>2400</v>
          </cell>
          <cell r="E99">
            <v>45</v>
          </cell>
        </row>
        <row r="100">
          <cell r="A100" t="str">
            <v>R-WG103</v>
          </cell>
          <cell r="B100" t="str">
            <v>Wx insulation 2 measures Zone 3</v>
          </cell>
          <cell r="C100">
            <v>258.29090000000002</v>
          </cell>
          <cell r="D100">
            <v>2400</v>
          </cell>
          <cell r="E100">
            <v>45</v>
          </cell>
        </row>
        <row r="101">
          <cell r="A101" t="str">
            <v>R-WG104</v>
          </cell>
          <cell r="B101" t="str">
            <v>Wx insulation 1 added measure Zone 1</v>
          </cell>
          <cell r="C101">
            <v>323.0514</v>
          </cell>
          <cell r="D101">
            <v>800</v>
          </cell>
          <cell r="E101">
            <v>45</v>
          </cell>
        </row>
        <row r="102">
          <cell r="A102" t="str">
            <v>R-WG105</v>
          </cell>
          <cell r="B102" t="str">
            <v>Wx insulation 1 added measure Zone 2</v>
          </cell>
          <cell r="C102">
            <v>313.69240000000002</v>
          </cell>
          <cell r="D102">
            <v>800</v>
          </cell>
          <cell r="E102">
            <v>45</v>
          </cell>
        </row>
        <row r="103">
          <cell r="A103" t="str">
            <v>R-WG106</v>
          </cell>
          <cell r="B103" t="str">
            <v>Wx insulation 1 added measure Zone 3</v>
          </cell>
          <cell r="C103">
            <v>367.34949999999998</v>
          </cell>
          <cell r="D103">
            <v>800</v>
          </cell>
          <cell r="E103">
            <v>45</v>
          </cell>
        </row>
        <row r="104">
          <cell r="A104" t="str">
            <v>R-WG107</v>
          </cell>
          <cell r="B104" t="str">
            <v>Window, replacement (U=.35) Zone 1</v>
          </cell>
          <cell r="C104">
            <v>474.95419999999996</v>
          </cell>
          <cell r="D104">
            <v>4500</v>
          </cell>
          <cell r="E104">
            <v>45</v>
          </cell>
        </row>
        <row r="105">
          <cell r="A105" t="str">
            <v>R-WG108</v>
          </cell>
          <cell r="B105" t="str">
            <v>Window, replacement (U=.35) Zone 2</v>
          </cell>
          <cell r="C105">
            <v>457.34780000000001</v>
          </cell>
          <cell r="D105">
            <v>4500</v>
          </cell>
          <cell r="E105">
            <v>45</v>
          </cell>
        </row>
        <row r="106">
          <cell r="A106" t="str">
            <v>R-WG109</v>
          </cell>
          <cell r="B106" t="str">
            <v>Window, replacement (U=.35) Zone 3</v>
          </cell>
          <cell r="C106">
            <v>543.73900000000003</v>
          </cell>
          <cell r="D106">
            <v>4500</v>
          </cell>
          <cell r="E106">
            <v>45</v>
          </cell>
        </row>
        <row r="107">
          <cell r="A107" t="str">
            <v>R-WG110</v>
          </cell>
          <cell r="B107" t="str">
            <v>Window upgrade (U=.4 to U=.35) Zone 1</v>
          </cell>
          <cell r="C107">
            <v>17.281599999999994</v>
          </cell>
          <cell r="D107">
            <v>350</v>
          </cell>
          <cell r="E107">
            <v>45</v>
          </cell>
        </row>
        <row r="108">
          <cell r="A108" t="str">
            <v>R-WG111</v>
          </cell>
          <cell r="B108" t="str">
            <v>Window upgrade (U=.4 to U=.35) Zone 2</v>
          </cell>
          <cell r="C108">
            <v>16.938599999999997</v>
          </cell>
          <cell r="D108">
            <v>350</v>
          </cell>
          <cell r="E108">
            <v>45</v>
          </cell>
        </row>
        <row r="109">
          <cell r="A109" t="str">
            <v>R-WG112</v>
          </cell>
          <cell r="B109" t="str">
            <v>Window upgrade (U=.4 to U=.35) Zone 3</v>
          </cell>
          <cell r="C109">
            <v>20.067599999999999</v>
          </cell>
          <cell r="D109">
            <v>350</v>
          </cell>
          <cell r="E109">
            <v>45</v>
          </cell>
        </row>
        <row r="110">
          <cell r="A110" t="str">
            <v>R-WG113</v>
          </cell>
          <cell r="B110" t="str">
            <v>HRV Zone 1</v>
          </cell>
          <cell r="C110">
            <v>65.181899999999999</v>
          </cell>
          <cell r="D110">
            <v>2000</v>
          </cell>
          <cell r="E110">
            <v>18</v>
          </cell>
        </row>
        <row r="111">
          <cell r="A111" t="str">
            <v>R-WG114</v>
          </cell>
          <cell r="B111" t="str">
            <v>HRV Zone 2</v>
          </cell>
          <cell r="C111">
            <v>63.179900000000011</v>
          </cell>
          <cell r="D111">
            <v>2000</v>
          </cell>
          <cell r="E111">
            <v>18</v>
          </cell>
        </row>
        <row r="112">
          <cell r="A112" t="str">
            <v>R-WG115</v>
          </cell>
          <cell r="B112" t="str">
            <v>HRV Zone 3</v>
          </cell>
          <cell r="C112">
            <v>73.857699999999994</v>
          </cell>
          <cell r="D112">
            <v>2000</v>
          </cell>
          <cell r="E112">
            <v>18</v>
          </cell>
        </row>
        <row r="113">
          <cell r="A113" t="str">
            <v>WALL</v>
          </cell>
          <cell r="B113" t="str">
            <v>WALL INSULATION ZONE 1</v>
          </cell>
          <cell r="C113">
            <v>119.46100000000001</v>
          </cell>
          <cell r="D113">
            <v>1184.5303867403316</v>
          </cell>
          <cell r="E113">
            <v>45</v>
          </cell>
          <cell r="F113" t="str">
            <v>Wall Insulation</v>
          </cell>
          <cell r="G113" t="str">
            <v>Equal to or Greater than R-11 to fill cavity</v>
          </cell>
        </row>
        <row r="114">
          <cell r="A114" t="str">
            <v>WALL</v>
          </cell>
          <cell r="B114" t="str">
            <v>WALL INSULATION ZONE 2</v>
          </cell>
          <cell r="C114">
            <v>115.89500000000001</v>
          </cell>
          <cell r="D114">
            <v>1188.5714285714289</v>
          </cell>
          <cell r="E114">
            <v>45</v>
          </cell>
          <cell r="F114" t="str">
            <v>Wall Insulation</v>
          </cell>
          <cell r="G114" t="str">
            <v>Equal to or Greater than R-11 to fill cavity</v>
          </cell>
        </row>
        <row r="115">
          <cell r="A115" t="str">
            <v>WALL</v>
          </cell>
          <cell r="B115" t="str">
            <v>WALL INSULATION ZONE3</v>
          </cell>
          <cell r="C115">
            <v>135.50800000000001</v>
          </cell>
          <cell r="D115">
            <v>1180.5825242718447</v>
          </cell>
          <cell r="E115">
            <v>45</v>
          </cell>
          <cell r="F115" t="str">
            <v>Wall Insulation</v>
          </cell>
          <cell r="G115" t="str">
            <v>Equal to or Greater than R-11 to fill cavity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2"/>
  <sheetViews>
    <sheetView tabSelected="1" topLeftCell="F1" zoomScaleNormal="100" workbookViewId="0">
      <selection activeCell="P10" sqref="P10"/>
    </sheetView>
  </sheetViews>
  <sheetFormatPr defaultColWidth="9.140625" defaultRowHeight="12.75" x14ac:dyDescent="0.2"/>
  <cols>
    <col min="1" max="1" width="2" style="30" customWidth="1"/>
    <col min="2" max="2" width="43" style="27" bestFit="1" customWidth="1"/>
    <col min="3" max="3" width="16" style="28" bestFit="1" customWidth="1"/>
    <col min="4" max="4" width="17.42578125" style="2" bestFit="1" customWidth="1"/>
    <col min="5" max="5" width="15.140625" style="2" bestFit="1" customWidth="1"/>
    <col min="6" max="6" width="14.85546875" style="2" bestFit="1" customWidth="1"/>
    <col min="7" max="7" width="12.140625" style="2" customWidth="1"/>
    <col min="8" max="8" width="14.5703125" style="2" bestFit="1" customWidth="1"/>
    <col min="9" max="9" width="17.85546875" style="23" bestFit="1" customWidth="1"/>
    <col min="10" max="10" width="15.140625" style="2" bestFit="1" customWidth="1"/>
    <col min="11" max="11" width="15.85546875" style="2" customWidth="1"/>
    <col min="12" max="12" width="14.5703125" style="2" bestFit="1" customWidth="1"/>
    <col min="13" max="13" width="9.140625" style="2" bestFit="1" customWidth="1"/>
    <col min="14" max="14" width="17.42578125" style="2" bestFit="1" customWidth="1"/>
    <col min="15" max="15" width="17.42578125" style="23" bestFit="1" customWidth="1"/>
    <col min="16" max="16" width="13.5703125" style="23" bestFit="1" customWidth="1"/>
    <col min="17" max="17" width="9.140625" style="23"/>
    <col min="18" max="16384" width="9.140625" style="2"/>
  </cols>
  <sheetData>
    <row r="1" spans="2:17" ht="18.75" x14ac:dyDescent="0.3">
      <c r="B1" s="69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2:17" s="30" customFormat="1" x14ac:dyDescent="0.2">
      <c r="B2" s="2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ht="18.75" x14ac:dyDescent="0.3">
      <c r="B3" s="69" t="s">
        <v>31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5" spans="2:17" s="6" customFormat="1" x14ac:dyDescent="0.2">
      <c r="B5" s="73" t="s">
        <v>5</v>
      </c>
      <c r="C5" s="3" t="s">
        <v>1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4" t="s">
        <v>1</v>
      </c>
      <c r="J5" s="47" t="s">
        <v>5</v>
      </c>
      <c r="K5" s="53" t="s">
        <v>6</v>
      </c>
      <c r="L5" s="58" t="s">
        <v>7</v>
      </c>
      <c r="M5" s="68"/>
      <c r="N5" s="32" t="s">
        <v>5</v>
      </c>
      <c r="O5" s="5" t="s">
        <v>8</v>
      </c>
      <c r="P5" s="5" t="s">
        <v>7</v>
      </c>
    </row>
    <row r="6" spans="2:17" s="6" customFormat="1" x14ac:dyDescent="0.2">
      <c r="B6" s="74"/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8" t="s">
        <v>5</v>
      </c>
      <c r="J6" s="48" t="s">
        <v>15</v>
      </c>
      <c r="K6" s="54" t="s">
        <v>16</v>
      </c>
      <c r="L6" s="59" t="s">
        <v>17</v>
      </c>
      <c r="M6" s="9"/>
      <c r="N6" s="33" t="s">
        <v>18</v>
      </c>
      <c r="O6" s="10" t="s">
        <v>16</v>
      </c>
      <c r="P6" s="10" t="s">
        <v>17</v>
      </c>
    </row>
    <row r="7" spans="2:17" s="6" customFormat="1" x14ac:dyDescent="0.2">
      <c r="B7" s="75"/>
      <c r="C7" s="11" t="s">
        <v>19</v>
      </c>
      <c r="D7" s="11" t="s">
        <v>20</v>
      </c>
      <c r="E7" s="11"/>
      <c r="F7" s="11" t="s">
        <v>21</v>
      </c>
      <c r="G7" s="11" t="s">
        <v>19</v>
      </c>
      <c r="H7" s="11" t="s">
        <v>22</v>
      </c>
      <c r="I7" s="12" t="s">
        <v>23</v>
      </c>
      <c r="J7" s="49" t="s">
        <v>17</v>
      </c>
      <c r="K7" s="55" t="s">
        <v>22</v>
      </c>
      <c r="L7" s="60" t="s">
        <v>24</v>
      </c>
      <c r="M7" s="13"/>
      <c r="N7" s="34" t="s">
        <v>17</v>
      </c>
      <c r="O7" s="14" t="s">
        <v>22</v>
      </c>
      <c r="P7" s="14" t="s">
        <v>24</v>
      </c>
    </row>
    <row r="8" spans="2:17" s="6" customFormat="1" x14ac:dyDescent="0.2">
      <c r="B8" s="7"/>
      <c r="C8" s="7"/>
      <c r="D8" s="7"/>
      <c r="E8" s="7"/>
      <c r="F8" s="7"/>
      <c r="G8" s="7"/>
      <c r="H8" s="7"/>
      <c r="I8" s="8"/>
      <c r="J8" s="50"/>
      <c r="K8" s="56"/>
      <c r="L8" s="50"/>
      <c r="M8" s="15"/>
      <c r="N8" s="35"/>
      <c r="O8" s="16"/>
      <c r="P8" s="17"/>
    </row>
    <row r="9" spans="2:17" x14ac:dyDescent="0.2">
      <c r="B9" s="18" t="s">
        <v>29</v>
      </c>
      <c r="C9" s="36">
        <v>429213</v>
      </c>
      <c r="D9" s="40">
        <v>6596371.6399999997</v>
      </c>
      <c r="E9" s="40">
        <v>292052</v>
      </c>
      <c r="F9" s="65">
        <v>22.41</v>
      </c>
      <c r="G9" s="36">
        <v>6115595</v>
      </c>
      <c r="H9" s="40">
        <v>1292715</v>
      </c>
      <c r="I9" s="41">
        <v>4769161.6900000004</v>
      </c>
      <c r="J9" s="51">
        <f>(I9/G9)</f>
        <v>0.77983608953830341</v>
      </c>
      <c r="K9" s="57">
        <f>(I9+H9)/G9</f>
        <v>0.99121617602212053</v>
      </c>
      <c r="L9" s="61">
        <v>1.6759999999999999</v>
      </c>
      <c r="M9" s="15"/>
      <c r="N9" s="37">
        <f>(D9-E9)/G9</f>
        <v>1.0308595713090876</v>
      </c>
      <c r="O9" s="20">
        <f>(D9-E9+H9)/G9</f>
        <v>1.2422396577929049</v>
      </c>
      <c r="P9" s="21">
        <v>1.216</v>
      </c>
      <c r="Q9" s="2"/>
    </row>
    <row r="10" spans="2:17" ht="13.5" thickBot="1" x14ac:dyDescent="0.25">
      <c r="B10" s="18" t="s">
        <v>25</v>
      </c>
      <c r="C10" s="19">
        <v>419461</v>
      </c>
      <c r="D10" s="40">
        <v>2982146</v>
      </c>
      <c r="E10" s="40">
        <v>505613.14</v>
      </c>
      <c r="F10" s="65">
        <v>19.489999999999998</v>
      </c>
      <c r="G10" s="19">
        <v>5659403</v>
      </c>
      <c r="H10" s="40">
        <v>1429623</v>
      </c>
      <c r="I10" s="41">
        <v>1718764</v>
      </c>
      <c r="J10" s="51">
        <v>0.28499999999999998</v>
      </c>
      <c r="K10" s="57">
        <v>0.51100000000000001</v>
      </c>
      <c r="L10" s="61">
        <v>2.649</v>
      </c>
      <c r="M10" s="15"/>
      <c r="N10" s="37">
        <v>0.89500000000000002</v>
      </c>
      <c r="O10" s="38">
        <f>(D10-E10+H10)/G10</f>
        <v>0.69020634508622192</v>
      </c>
      <c r="P10" s="21">
        <v>1.944</v>
      </c>
      <c r="Q10" s="2"/>
    </row>
    <row r="11" spans="2:17" ht="13.5" thickBot="1" x14ac:dyDescent="0.25">
      <c r="B11" s="39" t="s">
        <v>1</v>
      </c>
      <c r="C11" s="43">
        <f t="shared" ref="C11:I11" si="0">SUM(C9:C10)</f>
        <v>848674</v>
      </c>
      <c r="D11" s="44">
        <f t="shared" si="0"/>
        <v>9578517.6400000006</v>
      </c>
      <c r="E11" s="44">
        <f t="shared" si="0"/>
        <v>797665.14</v>
      </c>
      <c r="F11" s="66">
        <f>AVERAGE(F9:F10)</f>
        <v>20.95</v>
      </c>
      <c r="G11" s="43">
        <f t="shared" si="0"/>
        <v>11774998</v>
      </c>
      <c r="H11" s="43">
        <f t="shared" si="0"/>
        <v>2722338</v>
      </c>
      <c r="I11" s="45">
        <f t="shared" si="0"/>
        <v>6487925.6900000004</v>
      </c>
      <c r="J11" s="46">
        <f>I11/G11</f>
        <v>0.55099165961641783</v>
      </c>
      <c r="K11" s="46">
        <f>(I11+H11)/G11</f>
        <v>0.78218813200647686</v>
      </c>
      <c r="L11" s="52">
        <f>(L9*($C$9/$C$11))+(L10*($C$10/$C$11))</f>
        <v>2.1569096932390996</v>
      </c>
      <c r="M11" s="64"/>
      <c r="N11" s="62">
        <f>(D11-E11)/G11</f>
        <v>0.74572008419874036</v>
      </c>
      <c r="O11" s="62">
        <f>(D11-E11+H11)/G11</f>
        <v>0.97691655658879939</v>
      </c>
      <c r="P11" s="63">
        <f>(P9*($C$9/$C$11))+(P10*($C$10/$C$11))</f>
        <v>1.5758173244378877</v>
      </c>
      <c r="Q11" s="2"/>
    </row>
    <row r="12" spans="2:17" x14ac:dyDescent="0.2">
      <c r="B12" s="67" t="s">
        <v>30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2:17" s="30" customFormat="1" x14ac:dyDescent="0.2">
      <c r="B13" s="24" t="s">
        <v>26</v>
      </c>
      <c r="C13" s="25">
        <v>3.4000000000000002E-2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1"/>
      <c r="Q13" s="31"/>
    </row>
    <row r="14" spans="2:17" s="30" customFormat="1" x14ac:dyDescent="0.2">
      <c r="B14" s="24" t="s">
        <v>27</v>
      </c>
      <c r="C14" s="25">
        <v>0.02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1"/>
      <c r="Q14" s="31"/>
    </row>
    <row r="15" spans="2:17" s="30" customFormat="1" x14ac:dyDescent="0.2">
      <c r="B15" s="24" t="s">
        <v>28</v>
      </c>
      <c r="C15" s="25">
        <v>3.4000000000000002E-2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1"/>
      <c r="Q15" s="31"/>
    </row>
    <row r="16" spans="2:17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</row>
    <row r="17" spans="2:18" s="6" customForma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2:18" s="6" customFormat="1" x14ac:dyDescent="0.2"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3"/>
      <c r="Q18" s="23"/>
    </row>
    <row r="19" spans="2:18" s="6" customFormat="1" x14ac:dyDescent="0.2"/>
    <row r="20" spans="2:18" x14ac:dyDescent="0.2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2:18" x14ac:dyDescent="0.2">
      <c r="B21" s="2"/>
      <c r="C21" s="2"/>
      <c r="I21" s="2"/>
      <c r="O21" s="2"/>
      <c r="P21" s="2"/>
      <c r="Q21" s="2"/>
    </row>
    <row r="22" spans="2:18" s="30" customFormat="1" x14ac:dyDescent="0.2"/>
    <row r="23" spans="2:18" s="30" customFormat="1" x14ac:dyDescent="0.2"/>
    <row r="24" spans="2:18" s="26" customFormat="1" x14ac:dyDescent="0.2"/>
    <row r="25" spans="2:18" s="26" customFormat="1" x14ac:dyDescent="0.2"/>
    <row r="26" spans="2:18" s="26" customFormat="1" x14ac:dyDescent="0.2">
      <c r="B26"/>
      <c r="C26"/>
    </row>
    <row r="27" spans="2:18" s="26" customFormat="1" x14ac:dyDescent="0.2">
      <c r="B27"/>
      <c r="C27"/>
    </row>
    <row r="28" spans="2:18" s="26" customFormat="1" x14ac:dyDescent="0.2">
      <c r="B28"/>
      <c r="C28"/>
    </row>
    <row r="29" spans="2:18" s="26" customFormat="1" x14ac:dyDescent="0.2">
      <c r="B29"/>
      <c r="C29"/>
    </row>
    <row r="30" spans="2:18" x14ac:dyDescent="0.2">
      <c r="R30" s="30"/>
    </row>
    <row r="32" spans="2:18" ht="18" customHeight="1" x14ac:dyDescent="0.2"/>
    <row r="34" spans="2:19" x14ac:dyDescent="0.2">
      <c r="R34" s="30"/>
      <c r="S34" s="30"/>
    </row>
    <row r="35" spans="2:19" x14ac:dyDescent="0.2">
      <c r="R35" s="30"/>
      <c r="S35" s="30"/>
    </row>
    <row r="36" spans="2:19" x14ac:dyDescent="0.2">
      <c r="R36" s="30"/>
      <c r="S36" s="30"/>
    </row>
    <row r="37" spans="2:19" x14ac:dyDescent="0.2">
      <c r="R37" s="30"/>
      <c r="S37" s="30"/>
    </row>
    <row r="38" spans="2:19" x14ac:dyDescent="0.2">
      <c r="R38" s="30"/>
      <c r="S38" s="30"/>
    </row>
    <row r="39" spans="2:19" x14ac:dyDescent="0.2">
      <c r="R39" s="30"/>
      <c r="S39" s="30"/>
    </row>
    <row r="40" spans="2:19" x14ac:dyDescent="0.2">
      <c r="R40" s="30"/>
      <c r="S40" s="30"/>
    </row>
    <row r="41" spans="2:19" x14ac:dyDescent="0.2">
      <c r="R41" s="30"/>
      <c r="S41" s="30"/>
    </row>
    <row r="42" spans="2:19" s="30" customFormat="1" x14ac:dyDescent="0.2">
      <c r="B42" s="27"/>
      <c r="C42" s="28"/>
      <c r="D42" s="2"/>
      <c r="E42" s="2"/>
      <c r="F42" s="2"/>
      <c r="G42" s="2"/>
      <c r="H42" s="2"/>
      <c r="I42" s="23"/>
      <c r="J42" s="2"/>
      <c r="K42" s="2"/>
      <c r="L42" s="2"/>
      <c r="M42" s="2"/>
      <c r="N42" s="2"/>
      <c r="O42" s="23"/>
      <c r="P42" s="23"/>
      <c r="Q42" s="23"/>
    </row>
  </sheetData>
  <mergeCells count="4">
    <mergeCell ref="B1:Q1"/>
    <mergeCell ref="B3:Q3"/>
    <mergeCell ref="B17:Q17"/>
    <mergeCell ref="B5:B7"/>
  </mergeCells>
  <printOptions horizontalCentered="1"/>
  <pageMargins left="0.75" right="0.75" top="1" bottom="1" header="0.5" footer="0.5"/>
  <pageSetup paperSize="5" scale="63" orientation="landscape" r:id="rId1"/>
  <headerFooter alignWithMargins="0">
    <oddFooter>&amp;CAppendix A&amp;RPage 1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DFE75-B8CA-4401-A832-6218C0926CBB}">
  <sheetPr>
    <pageSetUpPr fitToPage="1"/>
  </sheetPr>
  <dimension ref="B1:Q32"/>
  <sheetViews>
    <sheetView topLeftCell="F1" zoomScaleNormal="100" workbookViewId="0">
      <selection activeCell="P11" sqref="P11"/>
    </sheetView>
  </sheetViews>
  <sheetFormatPr defaultColWidth="9.140625" defaultRowHeight="12.75" x14ac:dyDescent="0.2"/>
  <cols>
    <col min="1" max="1" width="2" style="30" customWidth="1"/>
    <col min="2" max="2" width="43" style="27" bestFit="1" customWidth="1"/>
    <col min="3" max="3" width="16" style="28" bestFit="1" customWidth="1"/>
    <col min="4" max="4" width="17.42578125" style="30" bestFit="1" customWidth="1"/>
    <col min="5" max="5" width="15.140625" style="30" bestFit="1" customWidth="1"/>
    <col min="6" max="6" width="14.85546875" style="30" bestFit="1" customWidth="1"/>
    <col min="7" max="7" width="12.140625" style="30" customWidth="1"/>
    <col min="8" max="8" width="14.5703125" style="30" bestFit="1" customWidth="1"/>
    <col min="9" max="9" width="17.85546875" style="31" bestFit="1" customWidth="1"/>
    <col min="10" max="10" width="15.140625" style="30" bestFit="1" customWidth="1"/>
    <col min="11" max="11" width="15.85546875" style="30" customWidth="1"/>
    <col min="12" max="12" width="14.5703125" style="30" bestFit="1" customWidth="1"/>
    <col min="13" max="13" width="9.140625" style="30" bestFit="1" customWidth="1"/>
    <col min="14" max="14" width="17.42578125" style="30" bestFit="1" customWidth="1"/>
    <col min="15" max="15" width="17.42578125" style="31" bestFit="1" customWidth="1"/>
    <col min="16" max="16" width="13.5703125" style="31" bestFit="1" customWidth="1"/>
    <col min="17" max="17" width="9.140625" style="31"/>
    <col min="18" max="16384" width="9.140625" style="30"/>
  </cols>
  <sheetData>
    <row r="1" spans="2:17" ht="18.75" x14ac:dyDescent="0.3">
      <c r="B1" s="69" t="s">
        <v>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2:17" x14ac:dyDescent="0.2">
      <c r="B2" s="29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2:17" ht="18.75" x14ac:dyDescent="0.3">
      <c r="B3" s="69" t="s">
        <v>31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</row>
    <row r="5" spans="2:17" s="6" customFormat="1" x14ac:dyDescent="0.2">
      <c r="B5" s="3"/>
      <c r="C5" s="3" t="s">
        <v>1</v>
      </c>
      <c r="D5" s="3" t="s">
        <v>1</v>
      </c>
      <c r="E5" s="3" t="s">
        <v>2</v>
      </c>
      <c r="F5" s="3" t="s">
        <v>3</v>
      </c>
      <c r="G5" s="3" t="s">
        <v>4</v>
      </c>
      <c r="H5" s="3" t="s">
        <v>5</v>
      </c>
      <c r="I5" s="4" t="s">
        <v>1</v>
      </c>
      <c r="J5" s="47" t="s">
        <v>5</v>
      </c>
      <c r="K5" s="53" t="s">
        <v>6</v>
      </c>
      <c r="L5" s="58" t="s">
        <v>7</v>
      </c>
      <c r="M5" s="68"/>
      <c r="N5" s="32" t="s">
        <v>5</v>
      </c>
      <c r="O5" s="32" t="s">
        <v>8</v>
      </c>
      <c r="P5" s="32" t="s">
        <v>7</v>
      </c>
    </row>
    <row r="6" spans="2:17" s="6" customFormat="1" x14ac:dyDescent="0.2">
      <c r="B6" s="7"/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8" t="s">
        <v>5</v>
      </c>
      <c r="J6" s="48" t="s">
        <v>15</v>
      </c>
      <c r="K6" s="54" t="s">
        <v>16</v>
      </c>
      <c r="L6" s="59" t="s">
        <v>17</v>
      </c>
      <c r="M6" s="9"/>
      <c r="N6" s="33" t="s">
        <v>18</v>
      </c>
      <c r="O6" s="33" t="s">
        <v>16</v>
      </c>
      <c r="P6" s="33" t="s">
        <v>17</v>
      </c>
    </row>
    <row r="7" spans="2:17" s="6" customFormat="1" x14ac:dyDescent="0.2">
      <c r="B7" s="11" t="s">
        <v>5</v>
      </c>
      <c r="C7" s="11" t="s">
        <v>19</v>
      </c>
      <c r="D7" s="11" t="s">
        <v>20</v>
      </c>
      <c r="E7" s="11"/>
      <c r="F7" s="11" t="s">
        <v>21</v>
      </c>
      <c r="G7" s="11" t="s">
        <v>19</v>
      </c>
      <c r="H7" s="11" t="s">
        <v>22</v>
      </c>
      <c r="I7" s="12" t="s">
        <v>23</v>
      </c>
      <c r="J7" s="49" t="s">
        <v>17</v>
      </c>
      <c r="K7" s="55" t="s">
        <v>22</v>
      </c>
      <c r="L7" s="60" t="s">
        <v>24</v>
      </c>
      <c r="M7" s="13"/>
      <c r="N7" s="34" t="s">
        <v>17</v>
      </c>
      <c r="O7" s="34" t="s">
        <v>22</v>
      </c>
      <c r="P7" s="34" t="s">
        <v>24</v>
      </c>
    </row>
    <row r="8" spans="2:17" s="6" customFormat="1" x14ac:dyDescent="0.2">
      <c r="B8" s="7"/>
      <c r="C8" s="7"/>
      <c r="D8" s="7"/>
      <c r="E8" s="7"/>
      <c r="F8" s="7"/>
      <c r="G8" s="7"/>
      <c r="H8" s="7"/>
      <c r="I8" s="8"/>
      <c r="J8" s="50"/>
      <c r="K8" s="56"/>
      <c r="L8" s="50"/>
      <c r="M8" s="15"/>
      <c r="N8" s="35"/>
      <c r="O8" s="16"/>
      <c r="P8" s="35"/>
    </row>
    <row r="9" spans="2:17" x14ac:dyDescent="0.2">
      <c r="B9" s="18" t="s">
        <v>29</v>
      </c>
      <c r="C9" s="36">
        <v>507695</v>
      </c>
      <c r="D9" s="40">
        <v>8076076.9900000002</v>
      </c>
      <c r="E9" s="40">
        <v>348438</v>
      </c>
      <c r="F9" s="65">
        <v>22.64</v>
      </c>
      <c r="G9" s="36">
        <v>7276638</v>
      </c>
      <c r="H9" s="40">
        <v>1519670</v>
      </c>
      <c r="I9" s="41">
        <v>5523432.7300000004</v>
      </c>
      <c r="J9" s="51">
        <f>(I9/G9)</f>
        <v>0.75906383277552081</v>
      </c>
      <c r="K9" s="57">
        <f>(I9+H9)/G9</f>
        <v>0.96790615803617008</v>
      </c>
      <c r="L9" s="61">
        <v>1.706</v>
      </c>
      <c r="M9" s="15"/>
      <c r="N9" s="37">
        <f>(D9-E9)/G9</f>
        <v>1.0619793083014437</v>
      </c>
      <c r="O9" s="37">
        <f>(D9-E9+H9)/G9</f>
        <v>1.2708216335620928</v>
      </c>
      <c r="P9" s="21">
        <v>1.181</v>
      </c>
      <c r="Q9" s="30"/>
    </row>
    <row r="10" spans="2:17" ht="13.5" thickBot="1" x14ac:dyDescent="0.25">
      <c r="B10" s="18" t="s">
        <v>25</v>
      </c>
      <c r="C10" s="36">
        <v>537858</v>
      </c>
      <c r="D10" s="40">
        <v>3622849</v>
      </c>
      <c r="E10" s="40">
        <v>624066.91</v>
      </c>
      <c r="F10" s="65">
        <v>22.1</v>
      </c>
      <c r="G10" s="36">
        <v>7931370</v>
      </c>
      <c r="H10" s="40">
        <v>1724349</v>
      </c>
      <c r="I10" s="41">
        <v>2703379</v>
      </c>
      <c r="J10" s="51">
        <v>0.28499999999999998</v>
      </c>
      <c r="K10" s="57">
        <v>0.51100000000000001</v>
      </c>
      <c r="L10" s="61">
        <v>2.871</v>
      </c>
      <c r="M10" s="15"/>
      <c r="N10" s="37">
        <v>0.89500000000000002</v>
      </c>
      <c r="O10" s="38">
        <f>(D10-E10+H10)/G10</f>
        <v>0.59550003215081382</v>
      </c>
      <c r="P10" s="21">
        <v>2.4510000000000001</v>
      </c>
      <c r="Q10" s="30"/>
    </row>
    <row r="11" spans="2:17" ht="13.5" thickBot="1" x14ac:dyDescent="0.25">
      <c r="B11" s="39" t="s">
        <v>1</v>
      </c>
      <c r="C11" s="43">
        <f t="shared" ref="C11:I11" si="0">SUM(C9:C10)</f>
        <v>1045553</v>
      </c>
      <c r="D11" s="44">
        <f t="shared" si="0"/>
        <v>11698925.99</v>
      </c>
      <c r="E11" s="44">
        <f t="shared" si="0"/>
        <v>972504.91</v>
      </c>
      <c r="F11" s="66">
        <f>AVERAGE(F9:F10)</f>
        <v>22.37</v>
      </c>
      <c r="G11" s="43">
        <f t="shared" si="0"/>
        <v>15208008</v>
      </c>
      <c r="H11" s="43">
        <f t="shared" si="0"/>
        <v>3244019</v>
      </c>
      <c r="I11" s="45">
        <f t="shared" si="0"/>
        <v>8226811.7300000004</v>
      </c>
      <c r="J11" s="46">
        <f>I11/G11</f>
        <v>0.54095261720009624</v>
      </c>
      <c r="K11" s="46">
        <f>(I11+H11)/G11</f>
        <v>0.75426253918330399</v>
      </c>
      <c r="L11" s="52">
        <f>(L9*($C$9/$C$11))+(L10*($C$10/$C$11))</f>
        <v>2.305304454197922</v>
      </c>
      <c r="M11" s="64"/>
      <c r="N11" s="62">
        <f>(D11-E11)/G11</f>
        <v>0.7053140082514423</v>
      </c>
      <c r="O11" s="62">
        <f>(D11-E11+H11)/G11</f>
        <v>0.91862393023465005</v>
      </c>
      <c r="P11" s="63">
        <f>(P9*($C$9/$C$11))+(P10*($C$10/$C$11))</f>
        <v>1.8343190187393659</v>
      </c>
      <c r="Q11" s="30"/>
    </row>
    <row r="12" spans="2:17" x14ac:dyDescent="0.2">
      <c r="B12" s="67" t="s">
        <v>30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</row>
    <row r="13" spans="2:17" x14ac:dyDescent="0.2">
      <c r="B13" s="24" t="s">
        <v>26</v>
      </c>
      <c r="C13" s="25">
        <v>3.4000000000000002E-2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2:17" x14ac:dyDescent="0.2">
      <c r="B14" s="24" t="s">
        <v>27</v>
      </c>
      <c r="C14" s="25">
        <v>0.02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</row>
    <row r="15" spans="2:17" x14ac:dyDescent="0.2">
      <c r="B15" s="24" t="s">
        <v>28</v>
      </c>
      <c r="C15" s="25">
        <v>3.4000000000000002E-2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</row>
    <row r="16" spans="2:17" x14ac:dyDescent="0.2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2:17" s="6" customForma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2:17" s="6" customFormat="1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31"/>
      <c r="Q18" s="31"/>
    </row>
    <row r="19" spans="2:17" s="6" customFormat="1" x14ac:dyDescent="0.2"/>
    <row r="20" spans="2:17" x14ac:dyDescent="0.2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</row>
    <row r="21" spans="2:17" x14ac:dyDescent="0.2">
      <c r="B21" s="30"/>
      <c r="C21" s="30"/>
      <c r="I21" s="30"/>
      <c r="O21" s="30"/>
      <c r="P21" s="30"/>
      <c r="Q21" s="30"/>
    </row>
    <row r="22" spans="2:17" x14ac:dyDescent="0.2">
      <c r="B22" s="30"/>
      <c r="C22" s="30"/>
      <c r="I22" s="30"/>
      <c r="O22" s="30"/>
      <c r="P22" s="30"/>
      <c r="Q22" s="30"/>
    </row>
    <row r="23" spans="2:17" x14ac:dyDescent="0.2">
      <c r="B23" s="30"/>
      <c r="C23" s="30"/>
      <c r="I23" s="30"/>
      <c r="O23" s="30"/>
      <c r="P23" s="30"/>
      <c r="Q23" s="30"/>
    </row>
    <row r="24" spans="2:17" s="26" customFormat="1" x14ac:dyDescent="0.2"/>
    <row r="25" spans="2:17" s="26" customFormat="1" x14ac:dyDescent="0.2"/>
    <row r="26" spans="2:17" s="26" customFormat="1" x14ac:dyDescent="0.2">
      <c r="B26"/>
      <c r="C26"/>
    </row>
    <row r="27" spans="2:17" s="26" customFormat="1" x14ac:dyDescent="0.2">
      <c r="B27"/>
      <c r="C27"/>
    </row>
    <row r="28" spans="2:17" s="26" customFormat="1" x14ac:dyDescent="0.2">
      <c r="B28"/>
      <c r="C28"/>
    </row>
    <row r="29" spans="2:17" s="26" customFormat="1" x14ac:dyDescent="0.2">
      <c r="B29"/>
      <c r="C29"/>
    </row>
    <row r="32" spans="2:17" ht="18" customHeight="1" x14ac:dyDescent="0.2"/>
  </sheetData>
  <mergeCells count="3">
    <mergeCell ref="B1:Q1"/>
    <mergeCell ref="B3:Q3"/>
    <mergeCell ref="B17:Q17"/>
  </mergeCells>
  <printOptions horizontalCentered="1"/>
  <pageMargins left="0.75" right="0.75" top="1" bottom="1" header="0.5" footer="0.5"/>
  <pageSetup paperSize="5" scale="63" orientation="landscape" r:id="rId1"/>
  <headerFooter alignWithMargins="0">
    <oddFooter>&amp;CAppendix A&amp;RPage 1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4E737-0D6B-4139-8BF9-B805B4DCE657}">
  <dimension ref="A1:E8"/>
  <sheetViews>
    <sheetView workbookViewId="0">
      <selection activeCell="E8" sqref="A1:E8"/>
    </sheetView>
  </sheetViews>
  <sheetFormatPr defaultRowHeight="12.75" x14ac:dyDescent="0.2"/>
  <cols>
    <col min="1" max="1" width="14.85546875" bestFit="1" customWidth="1"/>
  </cols>
  <sheetData>
    <row r="1" spans="1:5" x14ac:dyDescent="0.2">
      <c r="B1" s="76">
        <v>2022</v>
      </c>
      <c r="C1" s="76"/>
      <c r="D1" s="77">
        <v>2023</v>
      </c>
      <c r="E1" s="77"/>
    </row>
    <row r="2" spans="1:5" x14ac:dyDescent="0.2">
      <c r="A2" s="73" t="s">
        <v>5</v>
      </c>
      <c r="B2" s="58" t="s">
        <v>32</v>
      </c>
      <c r="C2" s="32" t="s">
        <v>8</v>
      </c>
      <c r="D2" s="58" t="s">
        <v>32</v>
      </c>
      <c r="E2" s="32" t="s">
        <v>8</v>
      </c>
    </row>
    <row r="3" spans="1:5" x14ac:dyDescent="0.2">
      <c r="A3" s="74"/>
      <c r="B3" s="59" t="s">
        <v>17</v>
      </c>
      <c r="C3" s="33" t="s">
        <v>17</v>
      </c>
      <c r="D3" s="59" t="s">
        <v>17</v>
      </c>
      <c r="E3" s="33" t="s">
        <v>17</v>
      </c>
    </row>
    <row r="4" spans="1:5" x14ac:dyDescent="0.2">
      <c r="A4" s="75"/>
      <c r="B4" s="60" t="s">
        <v>24</v>
      </c>
      <c r="C4" s="34" t="s">
        <v>24</v>
      </c>
      <c r="D4" s="60" t="s">
        <v>24</v>
      </c>
      <c r="E4" s="34" t="s">
        <v>24</v>
      </c>
    </row>
    <row r="5" spans="1:5" x14ac:dyDescent="0.2">
      <c r="A5" s="7"/>
      <c r="B5" s="50"/>
      <c r="C5" s="35"/>
      <c r="D5" s="50"/>
      <c r="E5" s="35"/>
    </row>
    <row r="6" spans="1:5" x14ac:dyDescent="0.2">
      <c r="A6" s="18" t="s">
        <v>29</v>
      </c>
      <c r="B6" s="61">
        <f>'2022'!L9</f>
        <v>1.6759999999999999</v>
      </c>
      <c r="C6" s="21">
        <f>'2022'!P9</f>
        <v>1.216</v>
      </c>
      <c r="D6" s="61">
        <f>'2023'!L9</f>
        <v>1.706</v>
      </c>
      <c r="E6" s="21">
        <f>'2023'!P9</f>
        <v>1.181</v>
      </c>
    </row>
    <row r="7" spans="1:5" ht="13.5" thickBot="1" x14ac:dyDescent="0.25">
      <c r="A7" s="18" t="s">
        <v>25</v>
      </c>
      <c r="B7" s="61">
        <f>'2022'!L10</f>
        <v>2.649</v>
      </c>
      <c r="C7" s="21">
        <f>'2022'!P10</f>
        <v>1.944</v>
      </c>
      <c r="D7" s="61">
        <f>'2023'!L10</f>
        <v>2.871</v>
      </c>
      <c r="E7" s="21">
        <f>'2023'!P10</f>
        <v>2.4510000000000001</v>
      </c>
    </row>
    <row r="8" spans="1:5" ht="13.5" thickBot="1" x14ac:dyDescent="0.25">
      <c r="A8" s="39" t="s">
        <v>1</v>
      </c>
      <c r="B8" s="52">
        <f>'2022'!L11</f>
        <v>2.1569096932390996</v>
      </c>
      <c r="C8" s="63">
        <f>'2022'!P11</f>
        <v>1.5758173244378877</v>
      </c>
      <c r="D8" s="52">
        <f>'2023'!L11</f>
        <v>2.305304454197922</v>
      </c>
      <c r="E8" s="63">
        <f>'2023'!P11</f>
        <v>1.8343190187393659</v>
      </c>
    </row>
  </sheetData>
  <mergeCells count="3">
    <mergeCell ref="A2:A4"/>
    <mergeCell ref="B1:C1"/>
    <mergeCell ref="D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2023</vt:lpstr>
      <vt:lpstr>Summary</vt:lpstr>
    </vt:vector>
  </TitlesOfParts>
  <Company>MDU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Amanda.Sargent</dc:creator>
  <cp:lastModifiedBy>Storvick, Jon</cp:lastModifiedBy>
  <cp:lastPrinted>2016-06-29T22:54:47Z</cp:lastPrinted>
  <dcterms:created xsi:type="dcterms:W3CDTF">2015-06-30T16:46:36Z</dcterms:created>
  <dcterms:modified xsi:type="dcterms:W3CDTF">2021-10-28T22:41:52Z</dcterms:modified>
</cp:coreProperties>
</file>