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G:\Dept\Rates\Cheatsheets\"/>
    </mc:Choice>
  </mc:AlternateContent>
  <xr:revisionPtr revIDLastSave="0" documentId="13_ncr:1_{FB2E0313-36B3-43E5-BE91-56AC4860EA57}" xr6:coauthVersionLast="47" xr6:coauthVersionMax="47" xr10:uidLastSave="{00000000-0000-0000-0000-000000000000}"/>
  <bookViews>
    <workbookView xWindow="-120" yWindow="-120" windowWidth="29040" windowHeight="15720" xr2:uid="{85FDD31B-D069-41F6-A446-7E0A1F66197F}"/>
  </bookViews>
  <sheets>
    <sheet name="06-01-26" sheetId="1" r:id="rId1"/>
  </sheets>
  <externalReferences>
    <externalReference r:id="rId2"/>
  </externalReferences>
  <definedNames>
    <definedName name="_xlnm.Print_Area" localSheetId="0">'06-01-26'!$A$1:$R$54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7" i="1" l="1"/>
  <c r="D46" i="1"/>
  <c r="D45" i="1"/>
  <c r="D44" i="1"/>
  <c r="L44" i="1" l="1"/>
  <c r="L46" i="1" s="1"/>
  <c r="K29" i="1"/>
  <c r="K24" i="1"/>
  <c r="K23" i="1"/>
  <c r="K18" i="1"/>
  <c r="K17" i="1"/>
  <c r="I47" i="1"/>
  <c r="I46" i="1"/>
  <c r="I45" i="1"/>
  <c r="I44" i="1"/>
  <c r="H24" i="1"/>
  <c r="H22" i="1"/>
  <c r="H23" i="1" s="1"/>
  <c r="H18" i="1"/>
  <c r="H17" i="1"/>
  <c r="L47" i="1" l="1"/>
  <c r="L45" i="1"/>
  <c r="H28" i="1"/>
  <c r="Q43" i="1"/>
  <c r="L38" i="1"/>
  <c r="I38" i="1"/>
  <c r="F38" i="1"/>
  <c r="L37" i="1"/>
  <c r="I37" i="1"/>
  <c r="F37" i="1"/>
  <c r="L36" i="1"/>
  <c r="I36" i="1"/>
  <c r="F36" i="1"/>
  <c r="N35" i="1"/>
  <c r="M35" i="1"/>
  <c r="J35" i="1"/>
  <c r="Q34" i="1"/>
  <c r="M29" i="1"/>
  <c r="L29" i="1"/>
  <c r="I29" i="1"/>
  <c r="F29" i="1"/>
  <c r="N28" i="1"/>
  <c r="M24" i="1"/>
  <c r="L24" i="1"/>
  <c r="I24" i="1"/>
  <c r="F24" i="1"/>
  <c r="M23" i="1"/>
  <c r="L23" i="1"/>
  <c r="I23" i="1"/>
  <c r="F23" i="1"/>
  <c r="N22" i="1"/>
  <c r="N23" i="1" s="1"/>
  <c r="M18" i="1"/>
  <c r="L18" i="1"/>
  <c r="I18" i="1"/>
  <c r="F18" i="1"/>
  <c r="M17" i="1"/>
  <c r="L17" i="1"/>
  <c r="I17" i="1"/>
  <c r="F17" i="1"/>
  <c r="N16" i="1"/>
  <c r="N18" i="1" s="1"/>
  <c r="N12" i="1"/>
  <c r="J28" i="1"/>
  <c r="J29" i="1" s="1"/>
  <c r="H35" i="1" l="1"/>
  <c r="H29" i="1"/>
  <c r="N17" i="1"/>
  <c r="J22" i="1"/>
  <c r="J23" i="1" s="1"/>
  <c r="N29" i="1"/>
  <c r="Q29" i="1" s="1"/>
  <c r="Q35" i="1"/>
  <c r="N24" i="1"/>
  <c r="Q8" i="1"/>
  <c r="J12" i="1"/>
  <c r="Q12" i="1" s="1"/>
  <c r="J16" i="1"/>
  <c r="H44" i="1" l="1"/>
  <c r="H38" i="1"/>
  <c r="Q38" i="1" s="1"/>
  <c r="H37" i="1"/>
  <c r="Q37" i="1" s="1"/>
  <c r="H36" i="1"/>
  <c r="Q36" i="1" s="1"/>
  <c r="Q22" i="1"/>
  <c r="J24" i="1"/>
  <c r="Q24" i="1" s="1"/>
  <c r="Q28" i="1"/>
  <c r="Q16" i="1"/>
  <c r="Q23" i="1"/>
  <c r="J18" i="1"/>
  <c r="J17" i="1"/>
  <c r="H47" i="1" l="1"/>
  <c r="Q47" i="1" s="1"/>
  <c r="H46" i="1"/>
  <c r="Q46" i="1" s="1"/>
  <c r="H45" i="1"/>
  <c r="Q45" i="1" s="1"/>
  <c r="Q44" i="1"/>
  <c r="Q17" i="1"/>
  <c r="Q18" i="1"/>
</calcChain>
</file>

<file path=xl/sharedStrings.xml><?xml version="1.0" encoding="utf-8"?>
<sst xmlns="http://schemas.openxmlformats.org/spreadsheetml/2006/main" count="61" uniqueCount="47">
  <si>
    <t>Cascade Natural Gas Corporation</t>
  </si>
  <si>
    <t>Margin</t>
  </si>
  <si>
    <t>Provisional Plant          R/S 520</t>
  </si>
  <si>
    <t xml:space="preserve">COVID-19 COST Recovery        R/S 556    </t>
  </si>
  <si>
    <t>Un-Protected EDIT                 R/S 582</t>
  </si>
  <si>
    <t>Temporary Gas Cost Adj.               R/S 590</t>
  </si>
  <si>
    <t>Cost of Gas R/S 590</t>
  </si>
  <si>
    <t>CARES                 R/S 592</t>
  </si>
  <si>
    <t>Conservation Program Adjustment R/S 596</t>
  </si>
  <si>
    <t>B S C</t>
  </si>
  <si>
    <t>All Gas Used per Month</t>
  </si>
  <si>
    <t>First 500</t>
  </si>
  <si>
    <t>3500 Next</t>
  </si>
  <si>
    <t>4000 &amp; Over</t>
  </si>
  <si>
    <t>First 20000</t>
  </si>
  <si>
    <t>Next 80000</t>
  </si>
  <si>
    <t>Over 100000</t>
  </si>
  <si>
    <t>30000 Next</t>
  </si>
  <si>
    <t>30000 &amp; Over</t>
  </si>
  <si>
    <t>Contract Demand Charge</t>
  </si>
  <si>
    <t>Basic Service Charge</t>
  </si>
  <si>
    <t>System Balancing Charge</t>
  </si>
  <si>
    <t>First 100000</t>
  </si>
  <si>
    <t>Next 200000</t>
  </si>
  <si>
    <t>Over 500000</t>
  </si>
  <si>
    <t>Rate Schedule 900 - Biomethane</t>
  </si>
  <si>
    <t>*</t>
  </si>
  <si>
    <t>With the exception of Low-Income Residential Customers, the WA Climate Act Credit will not be</t>
  </si>
  <si>
    <t>applicable to customers served on accounts where the gas service line and meter was installed after</t>
  </si>
  <si>
    <t>July 25, 2021. The installation of a gas service line and meter does not include maintenance or repairs</t>
  </si>
  <si>
    <t>to an existing service, relocated service lines, or where service was temporarily disconnected per WAC</t>
  </si>
  <si>
    <t>480-90-128.</t>
  </si>
  <si>
    <t>Billing Rate</t>
  </si>
  <si>
    <t>Schedule Summaries &amp; Shortcuts</t>
  </si>
  <si>
    <t>State of Washington-Natural Gas</t>
  </si>
  <si>
    <t>Commission Fee             R/S 555</t>
  </si>
  <si>
    <t>Decoupling Mechanism Adj.                   R/S 594</t>
  </si>
  <si>
    <t>*Charge CCA                 R/S 700</t>
  </si>
  <si>
    <t>Odorant               R/S 900</t>
  </si>
  <si>
    <t>Rate Schedule 503-Residential Service</t>
  </si>
  <si>
    <t>Rate Schedule 504-General Commerical Service</t>
  </si>
  <si>
    <t>Rate Schedule 505-General Industrial Service</t>
  </si>
  <si>
    <t>Rate Schedule 511-Large Volume General</t>
  </si>
  <si>
    <t>Rate Schedule 570-Interruptible Service</t>
  </si>
  <si>
    <t>Rate Schedule 663-Distribution System Transportation</t>
  </si>
  <si>
    <t>Participatory Funding Program       R/S 557</t>
  </si>
  <si>
    <t>Effective-June 1,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</si>
</sst>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4" formatCode="_(&quot;$&quot;* #,##0.00_);_(&quot;$&quot;* \(#,##0.00\);_(&quot;$&quot;* &quot;-&quot;??_);_(@_)"/>
    <numFmt numFmtId="164" formatCode="_(&quot;$&quot;* #,##0.00000_);_(&quot;$&quot;* \(#,##0.00000\);_(&quot;$&quot;* &quot;-&quot;??_);_(@_)"/>
    <numFmt numFmtId="165" formatCode="_(&quot;$&quot;* #,##0.000000_);_(&quot;$&quot;* \(#,##0.000000\);_(&quot;$&quot;* &quot;-&quot;??_);_(@_)"/>
    <numFmt numFmtId="167" formatCode="General_)"/>
    <numFmt numFmtId="168" formatCode="_(&quot;$&quot;* #,##0.00000_);_(&quot;$&quot;* \(#,##0.00000\);_(&quot;$&quot;* &quot;-&quot;?????_);_(@_)"/>
  </numFmts>
  <fonts count="8" x14ac:knownFonts="1">
    <font>
      <sz val="10"/>
      <name val="Arial"/>
      <family val="2"/>
    </font>
    <font>
      <sz val="10"/>
      <name val="Arial"/>
      <family val="2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sz val="20"/>
      <name val="Aptos Narrow"/>
      <family val="2"/>
      <scheme val="minor"/>
    </font>
    <font>
      <i/>
      <sz val="11"/>
      <name val="Aptos Narrow"/>
      <family val="2"/>
      <scheme val="minor"/>
    </font>
    <font>
      <sz val="10"/>
      <name val="Arial"/>
    </font>
    <font>
      <sz val="8"/>
      <name val="Helv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6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7" fontId="7" fillId="0" borderId="0"/>
    <xf numFmtId="0" fontId="1" fillId="0" borderId="0"/>
  </cellStyleXfs>
  <cellXfs count="34">
    <xf numFmtId="0" fontId="0" fillId="0" borderId="0" xfId="0"/>
    <xf numFmtId="0" fontId="3" fillId="0" borderId="0" xfId="0" applyFont="1"/>
    <xf numFmtId="0" fontId="4" fillId="0" borderId="0" xfId="0" applyFont="1" applyAlignment="1">
      <alignment horizontal="center"/>
    </xf>
    <xf numFmtId="0" fontId="2" fillId="0" borderId="0" xfId="0" applyFont="1"/>
    <xf numFmtId="2" fontId="3" fillId="0" borderId="0" xfId="1" applyNumberFormat="1" applyFont="1" applyFill="1"/>
    <xf numFmtId="0" fontId="5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4" fillId="0" borderId="0" xfId="0" applyFont="1" applyAlignment="1">
      <alignment horizontal="center" vertical="top"/>
    </xf>
    <xf numFmtId="0" fontId="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3" fillId="0" borderId="0" xfId="0" applyFont="1" applyAlignment="1">
      <alignment wrapText="1"/>
    </xf>
    <xf numFmtId="0" fontId="3" fillId="0" borderId="6" xfId="0" applyFont="1" applyBorder="1"/>
    <xf numFmtId="44" fontId="3" fillId="0" borderId="0" xfId="1" applyFont="1" applyFill="1"/>
    <xf numFmtId="164" fontId="3" fillId="0" borderId="6" xfId="0" applyNumberFormat="1" applyFont="1" applyBorder="1"/>
    <xf numFmtId="164" fontId="3" fillId="0" borderId="0" xfId="1" applyNumberFormat="1" applyFont="1" applyFill="1" applyBorder="1"/>
    <xf numFmtId="164" fontId="3" fillId="0" borderId="6" xfId="1" applyNumberFormat="1" applyFont="1" applyFill="1" applyBorder="1"/>
    <xf numFmtId="0" fontId="2" fillId="0" borderId="0" xfId="0" applyFont="1" applyAlignment="1">
      <alignment horizontal="right"/>
    </xf>
    <xf numFmtId="2" fontId="3" fillId="0" borderId="0" xfId="1" applyNumberFormat="1" applyFont="1" applyFill="1" applyBorder="1"/>
    <xf numFmtId="44" fontId="3" fillId="0" borderId="0" xfId="0" applyNumberFormat="1" applyFont="1"/>
    <xf numFmtId="164" fontId="3" fillId="0" borderId="8" xfId="1" applyNumberFormat="1" applyFont="1" applyFill="1" applyBorder="1"/>
    <xf numFmtId="164" fontId="3" fillId="0" borderId="2" xfId="1" applyNumberFormat="1" applyFont="1" applyFill="1" applyBorder="1"/>
    <xf numFmtId="0" fontId="3" fillId="0" borderId="2" xfId="0" applyFont="1" applyBorder="1"/>
    <xf numFmtId="164" fontId="3" fillId="0" borderId="2" xfId="0" applyNumberFormat="1" applyFont="1" applyBorder="1"/>
    <xf numFmtId="0" fontId="2" fillId="0" borderId="5" xfId="0" applyFont="1" applyBorder="1" applyAlignment="1">
      <alignment horizontal="center" wrapText="1"/>
    </xf>
    <xf numFmtId="0" fontId="3" fillId="0" borderId="7" xfId="0" applyFont="1" applyBorder="1"/>
    <xf numFmtId="164" fontId="3" fillId="0" borderId="0" xfId="0" applyNumberFormat="1" applyFont="1"/>
    <xf numFmtId="164" fontId="3" fillId="0" borderId="0" xfId="3" applyNumberFormat="1" applyFont="1"/>
    <xf numFmtId="164" fontId="3" fillId="0" borderId="7" xfId="0" applyNumberFormat="1" applyFont="1" applyBorder="1"/>
    <xf numFmtId="164" fontId="2" fillId="0" borderId="0" xfId="0" applyNumberFormat="1" applyFont="1"/>
    <xf numFmtId="165" fontId="3" fillId="0" borderId="0" xfId="0" applyNumberFormat="1" applyFont="1"/>
    <xf numFmtId="164" fontId="3" fillId="0" borderId="9" xfId="0" applyNumberFormat="1" applyFont="1" applyBorder="1"/>
    <xf numFmtId="164" fontId="3" fillId="0" borderId="0" xfId="4" applyNumberFormat="1" applyFont="1"/>
    <xf numFmtId="168" fontId="3" fillId="0" borderId="0" xfId="0" applyNumberFormat="1" applyFont="1"/>
  </cellXfs>
  <cellStyles count="9">
    <cellStyle name="Currency" xfId="1" builtinId="4"/>
    <cellStyle name="Currency 2" xfId="2" xr:uid="{183F4382-0A1B-4D98-A89E-351558621193}"/>
    <cellStyle name="Currency 2 2" xfId="6" xr:uid="{4496C9AC-2479-40EC-8D0B-384B97EEF076}"/>
    <cellStyle name="Currency 3" xfId="5" xr:uid="{4D11D310-2FD9-4B24-9C9E-8A590088F79C}"/>
    <cellStyle name="Normal" xfId="0" builtinId="0"/>
    <cellStyle name="Normal 2" xfId="3" xr:uid="{91C2110A-9F6C-43CB-A026-86B0F43191C1}"/>
    <cellStyle name="Normal 25 3" xfId="7" xr:uid="{3DB217B8-22AF-4793-A86D-7CE3BC35343D}"/>
    <cellStyle name="Normal 3" xfId="4" xr:uid="{68B5557A-B2F3-4BD3-891C-ABDA44C59C34}"/>
    <cellStyle name="Normal 4" xfId="8" xr:uid="{A7186216-4D9B-4CB6-A21D-F7542D2005A3}"/>
  </cellStyles>
  <dxfs count="0"/>
  <tableStyles count="1" defaultTableStyle="TableStyleMedium2" defaultPivotStyle="PivotStyleLight16">
    <tableStyle name="Invisible" pivot="0" table="0" count="0" xr9:uid="{F4D005C1-3361-488B-A1CE-73F416F2868D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Dept\Rates\Cheatsheets\WA_Cheat%20Sheet.xlsx" TargetMode="External"/><Relationship Id="rId1" Type="http://schemas.openxmlformats.org/officeDocument/2006/relationships/externalLinkPath" Target="WA_Cheat%20Shee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ending CCA 06-01-26"/>
      <sheetName val="MYRP 2 YR 03-01-26"/>
      <sheetName val="PP 12-1-25"/>
      <sheetName val="PGA 11-01-25"/>
      <sheetName val="CCA-PP 06-01-25"/>
      <sheetName val="Biomethane 05-09-25"/>
      <sheetName val="Rate Case 03-05-25"/>
      <sheetName val="Biomethane 12-01-24"/>
      <sheetName val=" PGA-CRM 11-1-24"/>
      <sheetName val="CCA Rates 6-1-24"/>
      <sheetName val="WA Rates PGA 11-1-23"/>
      <sheetName val="CARES 10-1-23 "/>
      <sheetName val="Margin-EDIT 3-1-23"/>
      <sheetName val="WA Rates PGA 11-1-22"/>
      <sheetName val=" Margin-CRM 10-1-2022"/>
      <sheetName val="WA GRC 9-1-22"/>
      <sheetName val="Enbridge 4-1-22"/>
      <sheetName val="WA Rates PGA 11-1-21"/>
      <sheetName val="Rate Case 7-1-21"/>
      <sheetName val="WA Rates PGA 11-1-20"/>
      <sheetName val="Rate Case 3-1-20"/>
      <sheetName val="WA Rates PGA 11-1-2019"/>
      <sheetName val="Out of Cycle PGA 4-1-19"/>
      <sheetName val="WA Rates WEAF 12-1-2018"/>
      <sheetName val="WA Rates PGA 11-1-2018"/>
      <sheetName val="WA Rate Case 8-1-18"/>
      <sheetName val="WA Rates PGA 11-1-17"/>
      <sheetName val="WA Rates 11-1-16"/>
      <sheetName val="Rate Case &amp; PGA 09-01-16"/>
      <sheetName val="WA Rates 12-1-15"/>
      <sheetName val="WA Rates 11-1-15"/>
      <sheetName val="Rate Case 9-1-15"/>
      <sheetName val="WA Rates 9-1-15"/>
      <sheetName val="WA Rates 11-1-14"/>
      <sheetName val="WA Rates 11-1-13"/>
      <sheetName val="WA Rates 11-1-12"/>
      <sheetName val="WA Rates 12-1-11"/>
      <sheetName val="WA Rates 11-1-11"/>
      <sheetName val="WA Rates 11-1-1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B83984-580B-4740-A810-BDC382625447}">
  <dimension ref="A1:S54"/>
  <sheetViews>
    <sheetView tabSelected="1" view="pageBreakPreview" topLeftCell="A21" zoomScale="106" zoomScaleNormal="100" zoomScaleSheetLayoutView="106" workbookViewId="0">
      <selection activeCell="B52" sqref="B52"/>
    </sheetView>
  </sheetViews>
  <sheetFormatPr defaultColWidth="11.85546875" defaultRowHeight="15" x14ac:dyDescent="0.25"/>
  <cols>
    <col min="1" max="1" width="15.5703125" style="3" customWidth="1"/>
    <col min="2" max="2" width="40" style="1" bestFit="1" customWidth="1"/>
    <col min="3" max="3" width="13.7109375" style="1" bestFit="1" customWidth="1"/>
    <col min="4" max="7" width="11.85546875" style="1"/>
    <col min="8" max="8" width="12.42578125" style="1" customWidth="1"/>
    <col min="9" max="12" width="11.85546875" style="1"/>
    <col min="13" max="13" width="14.42578125" style="1" bestFit="1" customWidth="1"/>
    <col min="14" max="14" width="12.7109375" style="1" customWidth="1"/>
    <col min="15" max="16" width="11.85546875" style="4"/>
    <col min="17" max="17" width="11.85546875" style="5"/>
    <col min="18" max="18" width="14.28515625" style="1" customWidth="1"/>
    <col min="19" max="16384" width="11.85546875" style="1"/>
  </cols>
  <sheetData>
    <row r="1" spans="1:19" x14ac:dyDescent="0.25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pans="1:19" x14ac:dyDescent="0.25">
      <c r="A2" s="3" t="s">
        <v>33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9" ht="18" customHeight="1" x14ac:dyDescent="0.25">
      <c r="A3" s="3" t="s">
        <v>34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</row>
    <row r="4" spans="1:19" ht="21" customHeight="1" thickBot="1" x14ac:dyDescent="0.45">
      <c r="A4" s="3" t="s">
        <v>46</v>
      </c>
      <c r="B4" s="2"/>
      <c r="D4" s="3"/>
      <c r="E4" s="3"/>
      <c r="F4" s="3"/>
      <c r="G4" s="3"/>
      <c r="H4" s="3"/>
      <c r="I4" s="3"/>
      <c r="J4" s="3"/>
      <c r="K4" s="3"/>
    </row>
    <row r="5" spans="1:19" s="11" customFormat="1" ht="60.75" thickBot="1" x14ac:dyDescent="0.3">
      <c r="A5" s="6"/>
      <c r="B5" s="7"/>
      <c r="C5" s="8" t="s">
        <v>20</v>
      </c>
      <c r="D5" s="9" t="s">
        <v>1</v>
      </c>
      <c r="E5" s="10" t="s">
        <v>2</v>
      </c>
      <c r="F5" s="10" t="s">
        <v>35</v>
      </c>
      <c r="G5" s="10" t="s">
        <v>3</v>
      </c>
      <c r="H5" s="10" t="s">
        <v>45</v>
      </c>
      <c r="I5" s="10" t="s">
        <v>4</v>
      </c>
      <c r="J5" s="10" t="s">
        <v>5</v>
      </c>
      <c r="K5" s="10" t="s">
        <v>6</v>
      </c>
      <c r="L5" s="10" t="s">
        <v>7</v>
      </c>
      <c r="M5" s="10" t="s">
        <v>36</v>
      </c>
      <c r="N5" s="10" t="s">
        <v>8</v>
      </c>
      <c r="O5" s="10" t="s">
        <v>37</v>
      </c>
      <c r="P5" s="10" t="s">
        <v>38</v>
      </c>
      <c r="Q5" s="24" t="s">
        <v>32</v>
      </c>
    </row>
    <row r="6" spans="1:19" x14ac:dyDescent="0.25">
      <c r="A6" s="3" t="s">
        <v>39</v>
      </c>
      <c r="D6" s="12"/>
      <c r="O6" s="1"/>
      <c r="P6" s="1"/>
      <c r="Q6" s="25"/>
    </row>
    <row r="7" spans="1:19" x14ac:dyDescent="0.25">
      <c r="B7" s="1" t="s">
        <v>9</v>
      </c>
      <c r="C7" s="13">
        <v>6</v>
      </c>
      <c r="D7" s="14"/>
      <c r="E7" s="26"/>
      <c r="F7" s="26"/>
      <c r="G7" s="26"/>
      <c r="H7" s="26"/>
      <c r="O7" s="26"/>
      <c r="P7" s="1"/>
      <c r="Q7" s="25"/>
    </row>
    <row r="8" spans="1:19" x14ac:dyDescent="0.25">
      <c r="B8" s="1" t="s">
        <v>10</v>
      </c>
      <c r="D8" s="16">
        <v>0.48599999999999999</v>
      </c>
      <c r="E8" s="15">
        <v>-2.342E-2</v>
      </c>
      <c r="F8" s="15">
        <v>3.29E-3</v>
      </c>
      <c r="G8" s="15">
        <v>2.3700000000000001E-3</v>
      </c>
      <c r="H8" s="15">
        <v>7.1000000000000002E-4</v>
      </c>
      <c r="I8" s="26">
        <v>-3.3300000000000001E-3</v>
      </c>
      <c r="J8" s="26">
        <v>9.1740000000000002E-2</v>
      </c>
      <c r="K8" s="27">
        <v>0.68411</v>
      </c>
      <c r="L8" s="26">
        <v>3.678E-2</v>
      </c>
      <c r="M8" s="26">
        <v>2.9690000000000001E-2</v>
      </c>
      <c r="N8" s="26">
        <v>8.5540000000000005E-2</v>
      </c>
      <c r="O8" s="15">
        <v>0.31484000000000001</v>
      </c>
      <c r="P8" s="26"/>
      <c r="Q8" s="28">
        <f>SUM(D8:P8)</f>
        <v>1.7083200000000001</v>
      </c>
      <c r="R8" s="32"/>
      <c r="S8" s="33"/>
    </row>
    <row r="9" spans="1:19" x14ac:dyDescent="0.25">
      <c r="D9" s="16"/>
      <c r="E9" s="15"/>
      <c r="F9" s="15"/>
      <c r="G9" s="15"/>
      <c r="H9" s="15"/>
      <c r="I9" s="26"/>
      <c r="J9" s="29"/>
      <c r="K9" s="27"/>
      <c r="L9" s="26"/>
      <c r="M9" s="26"/>
      <c r="N9" s="26"/>
      <c r="O9" s="15"/>
      <c r="P9" s="26"/>
      <c r="Q9" s="28"/>
      <c r="R9" s="32"/>
      <c r="S9" s="33"/>
    </row>
    <row r="10" spans="1:19" x14ac:dyDescent="0.25">
      <c r="A10" s="3" t="s">
        <v>40</v>
      </c>
      <c r="D10" s="16"/>
      <c r="E10" s="15"/>
      <c r="F10" s="15"/>
      <c r="G10" s="15"/>
      <c r="H10" s="15"/>
      <c r="I10" s="30"/>
      <c r="J10" s="26"/>
      <c r="K10" s="26"/>
      <c r="L10" s="26"/>
      <c r="M10" s="26"/>
      <c r="N10" s="26"/>
      <c r="O10" s="15"/>
      <c r="P10" s="26"/>
      <c r="Q10" s="28"/>
      <c r="R10" s="32"/>
      <c r="S10" s="33"/>
    </row>
    <row r="11" spans="1:19" x14ac:dyDescent="0.25">
      <c r="B11" s="1" t="s">
        <v>9</v>
      </c>
      <c r="C11" s="13">
        <v>25.5</v>
      </c>
      <c r="D11" s="16"/>
      <c r="E11" s="15"/>
      <c r="F11" s="15"/>
      <c r="G11" s="15"/>
      <c r="H11" s="15"/>
      <c r="I11" s="30"/>
      <c r="J11" s="26"/>
      <c r="K11" s="26"/>
      <c r="L11" s="26"/>
      <c r="M11" s="26"/>
      <c r="N11" s="26"/>
      <c r="O11" s="15"/>
      <c r="P11" s="26"/>
      <c r="Q11" s="28"/>
      <c r="R11" s="32"/>
      <c r="S11" s="33"/>
    </row>
    <row r="12" spans="1:19" x14ac:dyDescent="0.25">
      <c r="B12" s="1" t="s">
        <v>10</v>
      </c>
      <c r="C12" s="13"/>
      <c r="D12" s="16">
        <v>0.36205999999999999</v>
      </c>
      <c r="E12" s="15">
        <v>-1.7749999999999998E-2</v>
      </c>
      <c r="F12" s="15">
        <v>2.0799999999999998E-3</v>
      </c>
      <c r="G12" s="15">
        <v>5.5000000000000003E-4</v>
      </c>
      <c r="H12" s="15">
        <v>0</v>
      </c>
      <c r="I12" s="26">
        <v>-2.5400000000000002E-3</v>
      </c>
      <c r="J12" s="26">
        <f>+J8</f>
        <v>9.1740000000000002E-2</v>
      </c>
      <c r="K12" s="26">
        <v>0.67981999999999998</v>
      </c>
      <c r="L12" s="26">
        <v>2.639E-2</v>
      </c>
      <c r="M12" s="26">
        <v>-3.1800000000000001E-3</v>
      </c>
      <c r="N12" s="26">
        <f>+N8</f>
        <v>8.5540000000000005E-2</v>
      </c>
      <c r="O12" s="15">
        <v>0.31463000000000002</v>
      </c>
      <c r="P12" s="26"/>
      <c r="Q12" s="28">
        <f>SUM(D12:P12)</f>
        <v>1.5393399999999999</v>
      </c>
      <c r="R12" s="32"/>
      <c r="S12" s="33"/>
    </row>
    <row r="13" spans="1:19" x14ac:dyDescent="0.25">
      <c r="C13" s="13"/>
      <c r="D13" s="16"/>
      <c r="E13" s="15"/>
      <c r="F13" s="15"/>
      <c r="G13" s="15"/>
      <c r="H13" s="15"/>
      <c r="I13" s="26"/>
      <c r="J13" s="26"/>
      <c r="K13" s="26"/>
      <c r="L13" s="26"/>
      <c r="M13" s="26"/>
      <c r="N13" s="26"/>
      <c r="O13" s="15"/>
      <c r="P13" s="26"/>
      <c r="Q13" s="28"/>
      <c r="R13" s="32"/>
      <c r="S13" s="33"/>
    </row>
    <row r="14" spans="1:19" x14ac:dyDescent="0.25">
      <c r="A14" s="3" t="s">
        <v>41</v>
      </c>
      <c r="C14" s="13"/>
      <c r="D14" s="16"/>
      <c r="E14" s="15"/>
      <c r="F14" s="15"/>
      <c r="G14" s="15"/>
      <c r="H14" s="15"/>
      <c r="I14" s="30"/>
      <c r="J14" s="26"/>
      <c r="K14" s="26"/>
      <c r="L14" s="26"/>
      <c r="M14" s="26"/>
      <c r="N14" s="26"/>
      <c r="O14" s="15"/>
      <c r="P14" s="26"/>
      <c r="Q14" s="28"/>
      <c r="R14" s="32"/>
      <c r="S14" s="33"/>
    </row>
    <row r="15" spans="1:19" x14ac:dyDescent="0.25">
      <c r="B15" s="1" t="s">
        <v>9</v>
      </c>
      <c r="C15" s="13">
        <v>130</v>
      </c>
      <c r="D15" s="16"/>
      <c r="E15" s="15"/>
      <c r="F15" s="15"/>
      <c r="G15" s="15"/>
      <c r="H15" s="15"/>
      <c r="I15" s="30"/>
      <c r="J15" s="26"/>
      <c r="K15" s="26"/>
      <c r="L15" s="26"/>
      <c r="M15" s="26"/>
      <c r="N15" s="26"/>
      <c r="O15" s="15"/>
      <c r="P15" s="26"/>
      <c r="Q15" s="28"/>
      <c r="R15" s="32"/>
      <c r="S15" s="33"/>
    </row>
    <row r="16" spans="1:19" x14ac:dyDescent="0.25">
      <c r="B16" s="1" t="s">
        <v>11</v>
      </c>
      <c r="C16" s="13"/>
      <c r="D16" s="16">
        <v>0.27398</v>
      </c>
      <c r="E16" s="15">
        <v>-1.341E-2</v>
      </c>
      <c r="F16" s="15">
        <v>1.4300000000000001E-3</v>
      </c>
      <c r="G16" s="15">
        <v>5.4000000000000001E-4</v>
      </c>
      <c r="H16" s="15">
        <v>1.6000000000000001E-4</v>
      </c>
      <c r="I16" s="26">
        <v>-1.6199999999999999E-3</v>
      </c>
      <c r="J16" s="26">
        <f>+J8</f>
        <v>9.1740000000000002E-2</v>
      </c>
      <c r="K16" s="26">
        <v>0.66473000000000004</v>
      </c>
      <c r="L16" s="26">
        <v>1.702E-2</v>
      </c>
      <c r="M16" s="26">
        <v>-2.3999999999999998E-3</v>
      </c>
      <c r="N16" s="26">
        <f>+N8</f>
        <v>8.5540000000000005E-2</v>
      </c>
      <c r="O16" s="15">
        <v>0.31463000000000002</v>
      </c>
      <c r="P16" s="26"/>
      <c r="Q16" s="28">
        <f>SUM(D16:P16)</f>
        <v>1.4323399999999999</v>
      </c>
      <c r="R16" s="32"/>
      <c r="S16" s="33"/>
    </row>
    <row r="17" spans="1:19" x14ac:dyDescent="0.25">
      <c r="B17" s="1" t="s">
        <v>12</v>
      </c>
      <c r="C17" s="13"/>
      <c r="D17" s="16">
        <v>0.22683</v>
      </c>
      <c r="E17" s="15">
        <v>-1.1299999999999999E-2</v>
      </c>
      <c r="F17" s="15">
        <f>+F16</f>
        <v>1.4300000000000001E-3</v>
      </c>
      <c r="G17" s="15">
        <v>5.4000000000000001E-4</v>
      </c>
      <c r="H17" s="15">
        <f t="shared" ref="H17:N17" si="0">+H16</f>
        <v>1.6000000000000001E-4</v>
      </c>
      <c r="I17" s="26">
        <f t="shared" si="0"/>
        <v>-1.6199999999999999E-3</v>
      </c>
      <c r="J17" s="26">
        <f t="shared" si="0"/>
        <v>9.1740000000000002E-2</v>
      </c>
      <c r="K17" s="27">
        <f t="shared" si="0"/>
        <v>0.66473000000000004</v>
      </c>
      <c r="L17" s="26">
        <f t="shared" si="0"/>
        <v>1.702E-2</v>
      </c>
      <c r="M17" s="26">
        <f t="shared" si="0"/>
        <v>-2.3999999999999998E-3</v>
      </c>
      <c r="N17" s="26">
        <f t="shared" si="0"/>
        <v>8.5540000000000005E-2</v>
      </c>
      <c r="O17" s="15">
        <v>0.31463000000000002</v>
      </c>
      <c r="P17" s="26"/>
      <c r="Q17" s="28">
        <f t="shared" ref="Q17:Q18" si="1">SUM(D17:P17)</f>
        <v>1.3873</v>
      </c>
      <c r="R17" s="32"/>
      <c r="S17" s="33"/>
    </row>
    <row r="18" spans="1:19" x14ac:dyDescent="0.25">
      <c r="B18" s="1" t="s">
        <v>13</v>
      </c>
      <c r="C18" s="13"/>
      <c r="D18" s="16">
        <v>0.21970999999999999</v>
      </c>
      <c r="E18" s="15">
        <v>-1.099E-2</v>
      </c>
      <c r="F18" s="15">
        <f>+F16</f>
        <v>1.4300000000000001E-3</v>
      </c>
      <c r="G18" s="15">
        <v>5.4000000000000001E-4</v>
      </c>
      <c r="H18" s="15">
        <f t="shared" ref="H18:N18" si="2">+H16</f>
        <v>1.6000000000000001E-4</v>
      </c>
      <c r="I18" s="26">
        <f t="shared" si="2"/>
        <v>-1.6199999999999999E-3</v>
      </c>
      <c r="J18" s="26">
        <f t="shared" si="2"/>
        <v>9.1740000000000002E-2</v>
      </c>
      <c r="K18" s="27">
        <f t="shared" si="2"/>
        <v>0.66473000000000004</v>
      </c>
      <c r="L18" s="26">
        <f t="shared" si="2"/>
        <v>1.702E-2</v>
      </c>
      <c r="M18" s="26">
        <f t="shared" si="2"/>
        <v>-2.3999999999999998E-3</v>
      </c>
      <c r="N18" s="26">
        <f t="shared" si="2"/>
        <v>8.5540000000000005E-2</v>
      </c>
      <c r="O18" s="15">
        <v>0.31463000000000002</v>
      </c>
      <c r="P18" s="26"/>
      <c r="Q18" s="28">
        <f t="shared" si="1"/>
        <v>1.38049</v>
      </c>
      <c r="R18" s="32"/>
      <c r="S18" s="33"/>
    </row>
    <row r="19" spans="1:19" x14ac:dyDescent="0.25">
      <c r="C19" s="13"/>
      <c r="D19" s="16"/>
      <c r="E19" s="15"/>
      <c r="F19" s="15"/>
      <c r="G19" s="15"/>
      <c r="H19" s="15"/>
      <c r="I19" s="26"/>
      <c r="J19" s="26"/>
      <c r="K19" s="27"/>
      <c r="L19" s="26"/>
      <c r="M19" s="26"/>
      <c r="N19" s="26"/>
      <c r="O19" s="15"/>
      <c r="P19" s="26"/>
      <c r="Q19" s="28"/>
      <c r="R19" s="32"/>
      <c r="S19" s="33"/>
    </row>
    <row r="20" spans="1:19" x14ac:dyDescent="0.25">
      <c r="A20" s="3" t="s">
        <v>42</v>
      </c>
      <c r="C20" s="13"/>
      <c r="D20" s="16"/>
      <c r="E20" s="15"/>
      <c r="F20" s="15"/>
      <c r="G20" s="15"/>
      <c r="H20" s="15"/>
      <c r="I20" s="30"/>
      <c r="J20" s="26"/>
      <c r="K20" s="26"/>
      <c r="L20" s="26"/>
      <c r="M20" s="26"/>
      <c r="N20" s="26"/>
      <c r="O20" s="15"/>
      <c r="P20" s="26"/>
      <c r="Q20" s="28"/>
      <c r="R20" s="32"/>
      <c r="S20" s="33"/>
    </row>
    <row r="21" spans="1:19" x14ac:dyDescent="0.25">
      <c r="B21" s="1" t="s">
        <v>9</v>
      </c>
      <c r="C21" s="13">
        <v>350</v>
      </c>
      <c r="D21" s="16"/>
      <c r="E21" s="15"/>
      <c r="F21" s="15"/>
      <c r="G21" s="15"/>
      <c r="H21" s="15"/>
      <c r="I21" s="30"/>
      <c r="J21" s="26"/>
      <c r="K21" s="26"/>
      <c r="L21" s="26"/>
      <c r="M21" s="26"/>
      <c r="N21" s="26"/>
      <c r="O21" s="15"/>
      <c r="P21" s="26"/>
      <c r="Q21" s="28"/>
      <c r="R21" s="32"/>
      <c r="S21" s="33"/>
    </row>
    <row r="22" spans="1:19" x14ac:dyDescent="0.25">
      <c r="B22" s="1" t="s">
        <v>14</v>
      </c>
      <c r="C22" s="13"/>
      <c r="D22" s="16">
        <v>0.22323000000000001</v>
      </c>
      <c r="E22" s="15">
        <v>-9.7900000000000001E-3</v>
      </c>
      <c r="F22" s="15">
        <v>1.06E-3</v>
      </c>
      <c r="G22" s="15">
        <v>5.0000000000000002E-5</v>
      </c>
      <c r="H22" s="15">
        <f>+H16</f>
        <v>1.6000000000000001E-4</v>
      </c>
      <c r="I22" s="26">
        <v>-1.34E-3</v>
      </c>
      <c r="J22" s="26">
        <f>+J8</f>
        <v>9.1740000000000002E-2</v>
      </c>
      <c r="K22" s="26">
        <v>0.60563</v>
      </c>
      <c r="L22" s="26">
        <v>1.239E-2</v>
      </c>
      <c r="M22" s="26">
        <v>5.4980000000000001E-2</v>
      </c>
      <c r="N22" s="26">
        <f>+N8</f>
        <v>8.5540000000000005E-2</v>
      </c>
      <c r="O22" s="15">
        <v>0.31463000000000002</v>
      </c>
      <c r="P22" s="26"/>
      <c r="Q22" s="28">
        <f>SUM(D22:P22)</f>
        <v>1.3782799999999999</v>
      </c>
      <c r="R22" s="32"/>
      <c r="S22" s="33"/>
    </row>
    <row r="23" spans="1:19" x14ac:dyDescent="0.25">
      <c r="B23" s="1" t="s">
        <v>15</v>
      </c>
      <c r="C23" s="13"/>
      <c r="D23" s="16">
        <v>0.17510999999999999</v>
      </c>
      <c r="E23" s="15">
        <v>-7.9000000000000008E-3</v>
      </c>
      <c r="F23" s="15">
        <f>+F22</f>
        <v>1.06E-3</v>
      </c>
      <c r="G23" s="15">
        <v>5.0000000000000002E-5</v>
      </c>
      <c r="H23" s="15">
        <f t="shared" ref="H23:N23" si="3">+H22</f>
        <v>1.6000000000000001E-4</v>
      </c>
      <c r="I23" s="26">
        <f t="shared" si="3"/>
        <v>-1.34E-3</v>
      </c>
      <c r="J23" s="26">
        <f t="shared" si="3"/>
        <v>9.1740000000000002E-2</v>
      </c>
      <c r="K23" s="26">
        <f t="shared" si="3"/>
        <v>0.60563</v>
      </c>
      <c r="L23" s="26">
        <f t="shared" si="3"/>
        <v>1.239E-2</v>
      </c>
      <c r="M23" s="26">
        <f t="shared" si="3"/>
        <v>5.4980000000000001E-2</v>
      </c>
      <c r="N23" s="26">
        <f t="shared" si="3"/>
        <v>8.5540000000000005E-2</v>
      </c>
      <c r="O23" s="15">
        <v>0.31463000000000002</v>
      </c>
      <c r="P23" s="26"/>
      <c r="Q23" s="28">
        <f t="shared" ref="Q23:Q24" si="4">SUM(D23:P23)</f>
        <v>1.33205</v>
      </c>
      <c r="R23" s="32"/>
      <c r="S23" s="33"/>
    </row>
    <row r="24" spans="1:19" x14ac:dyDescent="0.25">
      <c r="B24" s="1" t="s">
        <v>16</v>
      </c>
      <c r="C24" s="13"/>
      <c r="D24" s="16">
        <v>5.6059999999999999E-2</v>
      </c>
      <c r="E24" s="15">
        <v>-3.2000000000000002E-3</v>
      </c>
      <c r="F24" s="15">
        <f>+F22</f>
        <v>1.06E-3</v>
      </c>
      <c r="G24" s="15">
        <v>5.0000000000000002E-5</v>
      </c>
      <c r="H24" s="15">
        <f t="shared" ref="H24:N24" si="5">+H22</f>
        <v>1.6000000000000001E-4</v>
      </c>
      <c r="I24" s="26">
        <f t="shared" si="5"/>
        <v>-1.34E-3</v>
      </c>
      <c r="J24" s="26">
        <f t="shared" si="5"/>
        <v>9.1740000000000002E-2</v>
      </c>
      <c r="K24" s="26">
        <f t="shared" si="5"/>
        <v>0.60563</v>
      </c>
      <c r="L24" s="26">
        <f t="shared" si="5"/>
        <v>1.239E-2</v>
      </c>
      <c r="M24" s="26">
        <f t="shared" si="5"/>
        <v>5.4980000000000001E-2</v>
      </c>
      <c r="N24" s="26">
        <f t="shared" si="5"/>
        <v>8.5540000000000005E-2</v>
      </c>
      <c r="O24" s="15">
        <v>0.31463000000000002</v>
      </c>
      <c r="P24" s="26"/>
      <c r="Q24" s="28">
        <f t="shared" si="4"/>
        <v>1.2177</v>
      </c>
      <c r="R24" s="32"/>
      <c r="S24" s="33"/>
    </row>
    <row r="25" spans="1:19" x14ac:dyDescent="0.25">
      <c r="C25" s="13"/>
      <c r="D25" s="16"/>
      <c r="E25" s="15"/>
      <c r="F25" s="15"/>
      <c r="G25" s="15"/>
      <c r="H25" s="15"/>
      <c r="I25" s="26"/>
      <c r="J25" s="26"/>
      <c r="K25" s="26"/>
      <c r="L25" s="26"/>
      <c r="M25" s="26"/>
      <c r="N25" s="26"/>
      <c r="O25" s="15"/>
      <c r="P25" s="26"/>
      <c r="Q25" s="28"/>
      <c r="R25" s="32"/>
      <c r="S25" s="33"/>
    </row>
    <row r="26" spans="1:19" x14ac:dyDescent="0.25">
      <c r="A26" s="3" t="s">
        <v>43</v>
      </c>
      <c r="C26" s="13"/>
      <c r="D26" s="16"/>
      <c r="E26" s="15"/>
      <c r="F26" s="15"/>
      <c r="G26" s="15"/>
      <c r="H26" s="15"/>
      <c r="I26" s="30"/>
      <c r="J26" s="26"/>
      <c r="K26" s="26"/>
      <c r="L26" s="26"/>
      <c r="M26" s="26"/>
      <c r="N26" s="26"/>
      <c r="O26" s="15"/>
      <c r="P26" s="26"/>
      <c r="Q26" s="28"/>
      <c r="R26" s="32"/>
      <c r="S26" s="33"/>
    </row>
    <row r="27" spans="1:19" x14ac:dyDescent="0.25">
      <c r="B27" s="1" t="s">
        <v>9</v>
      </c>
      <c r="C27" s="13">
        <v>400</v>
      </c>
      <c r="D27" s="16"/>
      <c r="E27" s="15"/>
      <c r="F27" s="15"/>
      <c r="G27" s="15"/>
      <c r="H27" s="15"/>
      <c r="I27" s="30"/>
      <c r="J27" s="26"/>
      <c r="K27" s="26"/>
      <c r="L27" s="26"/>
      <c r="M27" s="26"/>
      <c r="N27" s="26"/>
      <c r="O27" s="15"/>
      <c r="P27" s="26"/>
      <c r="Q27" s="28"/>
      <c r="R27" s="32"/>
      <c r="S27" s="33"/>
    </row>
    <row r="28" spans="1:19" x14ac:dyDescent="0.25">
      <c r="B28" s="1" t="s">
        <v>17</v>
      </c>
      <c r="C28" s="13"/>
      <c r="D28" s="16">
        <v>0.12814999999999999</v>
      </c>
      <c r="E28" s="15">
        <v>-5.9500000000000004E-3</v>
      </c>
      <c r="F28" s="15">
        <v>5.8E-4</v>
      </c>
      <c r="G28" s="15">
        <v>3.0000000000000001E-5</v>
      </c>
      <c r="H28" s="15">
        <f>+H22</f>
        <v>1.6000000000000001E-4</v>
      </c>
      <c r="I28" s="26">
        <v>-4.8999999999999998E-4</v>
      </c>
      <c r="J28" s="26">
        <f>+J8</f>
        <v>9.1740000000000002E-2</v>
      </c>
      <c r="K28" s="26">
        <v>0.63273999999999997</v>
      </c>
      <c r="L28" s="26">
        <v>1.404E-2</v>
      </c>
      <c r="M28" s="26">
        <v>1.427E-2</v>
      </c>
      <c r="N28" s="26">
        <f>+N8</f>
        <v>8.5540000000000005E-2</v>
      </c>
      <c r="O28" s="15">
        <v>0.31463000000000002</v>
      </c>
      <c r="P28" s="26"/>
      <c r="Q28" s="28">
        <f>SUM(D28:P28)</f>
        <v>1.2754399999999999</v>
      </c>
      <c r="R28" s="32"/>
      <c r="S28" s="33"/>
    </row>
    <row r="29" spans="1:19" x14ac:dyDescent="0.25">
      <c r="B29" s="1" t="s">
        <v>18</v>
      </c>
      <c r="C29" s="13"/>
      <c r="D29" s="16">
        <v>4.7989999999999998E-2</v>
      </c>
      <c r="E29" s="15">
        <v>-2.47E-3</v>
      </c>
      <c r="F29" s="15">
        <f>+F28</f>
        <v>5.8E-4</v>
      </c>
      <c r="G29" s="15">
        <v>3.0000000000000001E-5</v>
      </c>
      <c r="H29" s="15">
        <f t="shared" ref="H29:M29" si="6">+H28</f>
        <v>1.6000000000000001E-4</v>
      </c>
      <c r="I29" s="26">
        <f t="shared" si="6"/>
        <v>-4.8999999999999998E-4</v>
      </c>
      <c r="J29" s="26">
        <f t="shared" si="6"/>
        <v>9.1740000000000002E-2</v>
      </c>
      <c r="K29" s="27">
        <f t="shared" si="6"/>
        <v>0.63273999999999997</v>
      </c>
      <c r="L29" s="26">
        <f t="shared" si="6"/>
        <v>1.404E-2</v>
      </c>
      <c r="M29" s="26">
        <f t="shared" si="6"/>
        <v>1.427E-2</v>
      </c>
      <c r="N29" s="26">
        <f>+N16</f>
        <v>8.5540000000000005E-2</v>
      </c>
      <c r="O29" s="15">
        <v>0.31463000000000002</v>
      </c>
      <c r="P29" s="26"/>
      <c r="Q29" s="28">
        <f>SUM(D29:P29)</f>
        <v>1.19876</v>
      </c>
      <c r="R29" s="32"/>
      <c r="S29" s="33"/>
    </row>
    <row r="30" spans="1:19" x14ac:dyDescent="0.25">
      <c r="C30" s="13"/>
      <c r="D30" s="16"/>
      <c r="E30" s="15"/>
      <c r="F30" s="15"/>
      <c r="G30" s="15"/>
      <c r="H30" s="15"/>
      <c r="I30" s="26"/>
      <c r="J30" s="26"/>
      <c r="K30" s="27"/>
      <c r="L30" s="26"/>
      <c r="M30" s="26"/>
      <c r="N30" s="26"/>
      <c r="O30" s="15"/>
      <c r="P30" s="26"/>
      <c r="Q30" s="28"/>
      <c r="R30" s="32"/>
      <c r="S30" s="33"/>
    </row>
    <row r="31" spans="1:19" x14ac:dyDescent="0.25">
      <c r="A31" s="3" t="s">
        <v>44</v>
      </c>
      <c r="C31" s="13"/>
      <c r="D31" s="16"/>
      <c r="E31" s="15"/>
      <c r="F31" s="15"/>
      <c r="G31" s="15"/>
      <c r="H31" s="15"/>
      <c r="I31" s="30"/>
      <c r="J31" s="26"/>
      <c r="K31" s="26"/>
      <c r="L31" s="26"/>
      <c r="M31" s="26"/>
      <c r="N31" s="26"/>
      <c r="O31" s="15"/>
      <c r="P31" s="26"/>
      <c r="Q31" s="28"/>
      <c r="R31" s="32"/>
      <c r="S31" s="33"/>
    </row>
    <row r="32" spans="1:19" x14ac:dyDescent="0.25">
      <c r="B32" s="1" t="s">
        <v>19</v>
      </c>
      <c r="C32" s="13">
        <v>0.45</v>
      </c>
      <c r="D32" s="16"/>
      <c r="E32" s="15"/>
      <c r="F32" s="15"/>
      <c r="G32" s="15"/>
      <c r="H32" s="15"/>
      <c r="I32" s="30"/>
      <c r="J32" s="26"/>
      <c r="K32" s="26"/>
      <c r="L32" s="26"/>
      <c r="M32" s="26"/>
      <c r="N32" s="26"/>
      <c r="O32" s="15"/>
      <c r="P32" s="26"/>
      <c r="Q32" s="28"/>
      <c r="R32" s="32"/>
      <c r="S32" s="33"/>
    </row>
    <row r="33" spans="1:19" x14ac:dyDescent="0.25">
      <c r="B33" s="1" t="s">
        <v>20</v>
      </c>
      <c r="C33" s="13">
        <v>1200</v>
      </c>
      <c r="D33" s="16"/>
      <c r="E33" s="15"/>
      <c r="F33" s="15"/>
      <c r="G33" s="15"/>
      <c r="H33" s="15"/>
      <c r="I33" s="30"/>
      <c r="J33" s="26"/>
      <c r="K33" s="26"/>
      <c r="L33" s="26"/>
      <c r="M33" s="26"/>
      <c r="N33" s="26"/>
      <c r="O33" s="15"/>
      <c r="P33" s="26"/>
      <c r="Q33" s="28"/>
      <c r="R33" s="32"/>
      <c r="S33" s="33"/>
    </row>
    <row r="34" spans="1:19" x14ac:dyDescent="0.25">
      <c r="B34" s="1" t="s">
        <v>21</v>
      </c>
      <c r="C34" s="13"/>
      <c r="D34" s="16">
        <v>1.1000000000000001E-3</v>
      </c>
      <c r="E34" s="15"/>
      <c r="F34" s="15"/>
      <c r="G34" s="15"/>
      <c r="H34" s="15"/>
      <c r="I34" s="30"/>
      <c r="J34" s="26"/>
      <c r="K34" s="26"/>
      <c r="L34" s="26"/>
      <c r="M34" s="26"/>
      <c r="N34" s="26"/>
      <c r="O34" s="15"/>
      <c r="P34" s="26"/>
      <c r="Q34" s="28">
        <f>SUM(D34:N34)</f>
        <v>1.1000000000000001E-3</v>
      </c>
      <c r="R34" s="32"/>
      <c r="S34" s="33"/>
    </row>
    <row r="35" spans="1:19" x14ac:dyDescent="0.25">
      <c r="B35" s="1" t="s">
        <v>22</v>
      </c>
      <c r="C35" s="13"/>
      <c r="D35" s="16">
        <v>5.0290000000000001E-2</v>
      </c>
      <c r="E35" s="15">
        <v>-5.2100000000000002E-3</v>
      </c>
      <c r="F35" s="15">
        <v>2.4000000000000001E-4</v>
      </c>
      <c r="G35" s="15">
        <v>0</v>
      </c>
      <c r="H35" s="15">
        <f>+H28</f>
        <v>1.6000000000000001E-4</v>
      </c>
      <c r="I35" s="26">
        <v>-2.7999999999999998E-4</v>
      </c>
      <c r="J35" s="26">
        <f>+'[1]WA Rates PGA 11-1-20'!Y30</f>
        <v>0</v>
      </c>
      <c r="K35" s="26">
        <v>0</v>
      </c>
      <c r="L35" s="26">
        <v>2.6700000000000001E-3</v>
      </c>
      <c r="M35" s="26">
        <f>+'[1]WA Rates PGA 11-1-20'!AA30</f>
        <v>0</v>
      </c>
      <c r="N35" s="26">
        <f>+'[1]WA Rates PGA 11-1-20'!AE30</f>
        <v>0</v>
      </c>
      <c r="O35" s="15">
        <v>0.31463000000000002</v>
      </c>
      <c r="P35" s="26"/>
      <c r="Q35" s="28">
        <f>SUM(D35:P35)</f>
        <v>0.36250000000000004</v>
      </c>
      <c r="R35" s="32"/>
      <c r="S35" s="33"/>
    </row>
    <row r="36" spans="1:19" x14ac:dyDescent="0.25">
      <c r="B36" s="1" t="s">
        <v>23</v>
      </c>
      <c r="C36" s="13"/>
      <c r="D36" s="16">
        <v>2.043E-2</v>
      </c>
      <c r="E36" s="15">
        <v>-2.2399999999999998E-3</v>
      </c>
      <c r="F36" s="15">
        <f>+F35</f>
        <v>2.4000000000000001E-4</v>
      </c>
      <c r="G36" s="15">
        <v>0</v>
      </c>
      <c r="H36" s="15">
        <f>+H35</f>
        <v>1.6000000000000001E-4</v>
      </c>
      <c r="I36" s="26">
        <f>+I35</f>
        <v>-2.7999999999999998E-4</v>
      </c>
      <c r="J36" s="26"/>
      <c r="K36" s="26"/>
      <c r="L36" s="26">
        <f>+L35</f>
        <v>2.6700000000000001E-3</v>
      </c>
      <c r="M36" s="26"/>
      <c r="N36" s="26"/>
      <c r="O36" s="15">
        <v>0.31463000000000002</v>
      </c>
      <c r="P36" s="26"/>
      <c r="Q36" s="28">
        <f t="shared" ref="Q36:Q38" si="7">SUM(D36:P36)</f>
        <v>0.33561000000000002</v>
      </c>
      <c r="R36" s="32"/>
      <c r="S36" s="33"/>
    </row>
    <row r="37" spans="1:19" x14ac:dyDescent="0.25">
      <c r="B37" s="1" t="s">
        <v>23</v>
      </c>
      <c r="C37" s="13"/>
      <c r="D37" s="16">
        <v>1.37E-2</v>
      </c>
      <c r="E37" s="15">
        <v>-1.57E-3</v>
      </c>
      <c r="F37" s="15">
        <f>+F35</f>
        <v>2.4000000000000001E-4</v>
      </c>
      <c r="G37" s="15">
        <v>0</v>
      </c>
      <c r="H37" s="15">
        <f>+H35</f>
        <v>1.6000000000000001E-4</v>
      </c>
      <c r="I37" s="26">
        <f>+I35</f>
        <v>-2.7999999999999998E-4</v>
      </c>
      <c r="J37" s="26"/>
      <c r="K37" s="26"/>
      <c r="L37" s="26">
        <f>+L35</f>
        <v>2.6700000000000001E-3</v>
      </c>
      <c r="M37" s="26"/>
      <c r="N37" s="26"/>
      <c r="O37" s="15">
        <v>0.31463000000000002</v>
      </c>
      <c r="P37" s="26"/>
      <c r="Q37" s="28">
        <f t="shared" si="7"/>
        <v>0.32955000000000001</v>
      </c>
      <c r="R37" s="32"/>
      <c r="S37" s="33"/>
    </row>
    <row r="38" spans="1:19" x14ac:dyDescent="0.25">
      <c r="B38" s="1" t="s">
        <v>24</v>
      </c>
      <c r="C38" s="13"/>
      <c r="D38" s="16">
        <v>8.2199999999999999E-3</v>
      </c>
      <c r="E38" s="15">
        <v>-1.0300000000000001E-3</v>
      </c>
      <c r="F38" s="15">
        <f>+F35</f>
        <v>2.4000000000000001E-4</v>
      </c>
      <c r="G38" s="15">
        <v>0</v>
      </c>
      <c r="H38" s="15">
        <f>+H35</f>
        <v>1.6000000000000001E-4</v>
      </c>
      <c r="I38" s="26">
        <f>+I35</f>
        <v>-2.7999999999999998E-4</v>
      </c>
      <c r="J38" s="26"/>
      <c r="K38" s="26"/>
      <c r="L38" s="26">
        <f>+L35</f>
        <v>2.6700000000000001E-3</v>
      </c>
      <c r="M38" s="26"/>
      <c r="N38" s="26"/>
      <c r="O38" s="15">
        <v>0.31463000000000002</v>
      </c>
      <c r="P38" s="26"/>
      <c r="Q38" s="28">
        <f t="shared" si="7"/>
        <v>0.32461000000000001</v>
      </c>
      <c r="R38" s="32"/>
      <c r="S38" s="33"/>
    </row>
    <row r="39" spans="1:19" x14ac:dyDescent="0.25">
      <c r="C39" s="13"/>
      <c r="D39" s="14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8"/>
      <c r="R39" s="32"/>
      <c r="S39" s="33"/>
    </row>
    <row r="40" spans="1:19" x14ac:dyDescent="0.25">
      <c r="A40" s="3" t="s">
        <v>25</v>
      </c>
      <c r="D40" s="12"/>
      <c r="G40" s="17"/>
      <c r="H40" s="17"/>
      <c r="I40" s="3"/>
      <c r="J40" s="3"/>
      <c r="K40" s="3"/>
      <c r="L40" s="3"/>
      <c r="M40" s="3"/>
      <c r="N40" s="3"/>
      <c r="O40" s="18"/>
      <c r="P40" s="18"/>
      <c r="Q40" s="28"/>
      <c r="R40" s="32"/>
      <c r="S40" s="33"/>
    </row>
    <row r="41" spans="1:19" x14ac:dyDescent="0.25">
      <c r="B41" s="1" t="s">
        <v>19</v>
      </c>
      <c r="C41" s="13">
        <v>0.45</v>
      </c>
      <c r="D41" s="12"/>
      <c r="G41" s="3"/>
      <c r="H41" s="3"/>
      <c r="I41" s="3"/>
      <c r="J41" s="3"/>
      <c r="K41" s="3"/>
      <c r="L41" s="3"/>
      <c r="M41" s="3"/>
      <c r="N41" s="3"/>
      <c r="O41" s="18"/>
      <c r="P41" s="18"/>
      <c r="Q41" s="28"/>
      <c r="R41" s="32"/>
      <c r="S41" s="33"/>
    </row>
    <row r="42" spans="1:19" ht="15" customHeight="1" x14ac:dyDescent="0.25">
      <c r="B42" s="1" t="s">
        <v>20</v>
      </c>
      <c r="C42" s="19">
        <v>5135</v>
      </c>
      <c r="D42" s="12"/>
      <c r="G42" s="3"/>
      <c r="H42" s="3"/>
      <c r="I42" s="3"/>
      <c r="J42" s="3"/>
      <c r="K42" s="3"/>
      <c r="L42" s="3"/>
      <c r="M42" s="3"/>
      <c r="N42" s="3"/>
      <c r="O42" s="18"/>
      <c r="P42" s="18"/>
      <c r="Q42" s="28"/>
      <c r="R42" s="32"/>
      <c r="S42" s="33"/>
    </row>
    <row r="43" spans="1:19" x14ac:dyDescent="0.25">
      <c r="B43" s="1" t="s">
        <v>21</v>
      </c>
      <c r="D43" s="16">
        <v>1.1000000000000001E-3</v>
      </c>
      <c r="E43" s="15"/>
      <c r="G43" s="3"/>
      <c r="H43" s="3"/>
      <c r="I43" s="3"/>
      <c r="J43" s="3"/>
      <c r="K43" s="3"/>
      <c r="L43" s="3"/>
      <c r="M43" s="3"/>
      <c r="N43" s="3"/>
      <c r="O43" s="18"/>
      <c r="P43" s="18"/>
      <c r="Q43" s="28">
        <f>SUM(D43:N43)</f>
        <v>1.1000000000000001E-3</v>
      </c>
      <c r="R43" s="32"/>
      <c r="S43" s="33"/>
    </row>
    <row r="44" spans="1:19" x14ac:dyDescent="0.25">
      <c r="B44" s="1" t="s">
        <v>22</v>
      </c>
      <c r="D44" s="16">
        <f>+D35</f>
        <v>5.0290000000000001E-2</v>
      </c>
      <c r="E44" s="15">
        <v>-5.2100000000000002E-3</v>
      </c>
      <c r="F44" s="15">
        <v>2.4000000000000001E-4</v>
      </c>
      <c r="H44" s="26">
        <f>+H35</f>
        <v>1.6000000000000001E-4</v>
      </c>
      <c r="I44" s="26">
        <f>+I35</f>
        <v>-2.7999999999999998E-4</v>
      </c>
      <c r="J44" s="3"/>
      <c r="L44" s="26">
        <f>+L35</f>
        <v>2.6700000000000001E-3</v>
      </c>
      <c r="M44" s="3"/>
      <c r="N44" s="3"/>
      <c r="O44" s="15">
        <v>0.31463000000000002</v>
      </c>
      <c r="P44" s="26">
        <v>2.1000000000000001E-4</v>
      </c>
      <c r="Q44" s="28">
        <f>SUM(D44:P44)</f>
        <v>0.36271000000000003</v>
      </c>
      <c r="R44" s="32"/>
      <c r="S44" s="33"/>
    </row>
    <row r="45" spans="1:19" x14ac:dyDescent="0.25">
      <c r="B45" s="1" t="s">
        <v>23</v>
      </c>
      <c r="D45" s="16">
        <f>+D36</f>
        <v>2.043E-2</v>
      </c>
      <c r="E45" s="15">
        <v>-2.2399999999999998E-3</v>
      </c>
      <c r="F45" s="15">
        <v>2.4000000000000001E-4</v>
      </c>
      <c r="H45" s="26">
        <f>+H44</f>
        <v>1.6000000000000001E-4</v>
      </c>
      <c r="I45" s="26">
        <f>+I44</f>
        <v>-2.7999999999999998E-4</v>
      </c>
      <c r="L45" s="26">
        <f>+L44</f>
        <v>2.6700000000000001E-3</v>
      </c>
      <c r="O45" s="15">
        <v>0.31463000000000002</v>
      </c>
      <c r="P45" s="26">
        <v>2.1000000000000001E-4</v>
      </c>
      <c r="Q45" s="28">
        <f>SUM(D45:P45)</f>
        <v>0.33582000000000001</v>
      </c>
      <c r="R45" s="32"/>
      <c r="S45" s="33"/>
    </row>
    <row r="46" spans="1:19" x14ac:dyDescent="0.25">
      <c r="B46" s="1" t="s">
        <v>23</v>
      </c>
      <c r="D46" s="16">
        <f>+D37</f>
        <v>1.37E-2</v>
      </c>
      <c r="E46" s="15">
        <v>-1.57E-3</v>
      </c>
      <c r="F46" s="15">
        <v>2.4000000000000001E-4</v>
      </c>
      <c r="H46" s="26">
        <f>+H44</f>
        <v>1.6000000000000001E-4</v>
      </c>
      <c r="I46" s="26">
        <f>+I44</f>
        <v>-2.7999999999999998E-4</v>
      </c>
      <c r="L46" s="26">
        <f>+L44</f>
        <v>2.6700000000000001E-3</v>
      </c>
      <c r="O46" s="15">
        <v>0.31463000000000002</v>
      </c>
      <c r="P46" s="26">
        <v>2.1000000000000001E-4</v>
      </c>
      <c r="Q46" s="28">
        <f>SUM(D46:P46)</f>
        <v>0.32976</v>
      </c>
      <c r="R46" s="32"/>
      <c r="S46" s="33"/>
    </row>
    <row r="47" spans="1:19" ht="15.75" thickBot="1" x14ac:dyDescent="0.3">
      <c r="B47" s="1" t="s">
        <v>24</v>
      </c>
      <c r="D47" s="20">
        <f>+D38</f>
        <v>8.2199999999999999E-3</v>
      </c>
      <c r="E47" s="21">
        <v>-1.0300000000000001E-3</v>
      </c>
      <c r="F47" s="21">
        <v>2.4000000000000001E-4</v>
      </c>
      <c r="G47" s="22"/>
      <c r="H47" s="23">
        <f>+H44</f>
        <v>1.6000000000000001E-4</v>
      </c>
      <c r="I47" s="23">
        <f>+I44</f>
        <v>-2.7999999999999998E-4</v>
      </c>
      <c r="J47" s="22"/>
      <c r="K47" s="22"/>
      <c r="L47" s="23">
        <f>+L44</f>
        <v>2.6700000000000001E-3</v>
      </c>
      <c r="M47" s="22"/>
      <c r="N47" s="22"/>
      <c r="O47" s="15">
        <v>0.31463000000000002</v>
      </c>
      <c r="P47" s="23">
        <v>2.1000000000000001E-4</v>
      </c>
      <c r="Q47" s="31">
        <f>SUM(D47:P47)</f>
        <v>0.32482</v>
      </c>
      <c r="R47" s="32"/>
      <c r="S47" s="33"/>
    </row>
    <row r="50" spans="4:5" x14ac:dyDescent="0.25">
      <c r="D50" s="17" t="s">
        <v>26</v>
      </c>
      <c r="E50" s="1" t="s">
        <v>27</v>
      </c>
    </row>
    <row r="51" spans="4:5" x14ac:dyDescent="0.25">
      <c r="E51" s="1" t="s">
        <v>28</v>
      </c>
    </row>
    <row r="52" spans="4:5" x14ac:dyDescent="0.25">
      <c r="E52" s="1" t="s">
        <v>29</v>
      </c>
    </row>
    <row r="53" spans="4:5" x14ac:dyDescent="0.25">
      <c r="E53" s="1" t="s">
        <v>30</v>
      </c>
    </row>
    <row r="54" spans="4:5" x14ac:dyDescent="0.25">
      <c r="E54" s="1" t="s">
        <v>31</v>
      </c>
    </row>
  </sheetData>
  <pageMargins left="0.7" right="0.7" top="0.75" bottom="0.75" header="0.3" footer="0.3"/>
  <pageSetup scale="4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06-01-26</vt:lpstr>
      <vt:lpstr>'06-01-26'!Print_Area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Gresham, Maryalice</dc:creator>
  <cp:lastModifiedBy>Gresham, Maryalice</cp:lastModifiedBy>
  <dcterms:created xsi:type="dcterms:W3CDTF">2025-05-06T20:27:14Z</dcterms:created>
  <dcterms:modified xsi:type="dcterms:W3CDTF">2026-06-01T19:15:59Z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da8032d-c4fe-48b8-9054-92634c9ea061_Enabled">
    <vt:lpwstr>true</vt:lpwstr>
  </property>
  <property fmtid="{D5CDD505-2E9C-101B-9397-08002B2CF9AE}" pid="3" name="MSIP_Label_1da8032d-c4fe-48b8-9054-92634c9ea061_SetDate">
    <vt:lpwstr>2025-05-06T20:34:38Z</vt:lpwstr>
  </property>
  <property fmtid="{D5CDD505-2E9C-101B-9397-08002B2CF9AE}" pid="4" name="MSIP_Label_1da8032d-c4fe-48b8-9054-92634c9ea061_Method">
    <vt:lpwstr>Standard</vt:lpwstr>
  </property>
  <property fmtid="{D5CDD505-2E9C-101B-9397-08002B2CF9AE}" pid="5" name="MSIP_Label_1da8032d-c4fe-48b8-9054-92634c9ea061_Name">
    <vt:lpwstr>Label 2 - Docs</vt:lpwstr>
  </property>
  <property fmtid="{D5CDD505-2E9C-101B-9397-08002B2CF9AE}" pid="6" name="MSIP_Label_1da8032d-c4fe-48b8-9054-92634c9ea061_SiteId">
    <vt:lpwstr>ce6a0196-6152-4c6a-9d1d-e946c3735743</vt:lpwstr>
  </property>
  <property fmtid="{D5CDD505-2E9C-101B-9397-08002B2CF9AE}" pid="7" name="MSIP_Label_1da8032d-c4fe-48b8-9054-92634c9ea061_ActionId">
    <vt:lpwstr>55847362-fbb8-4d5a-b2f7-c37f999654d9</vt:lpwstr>
  </property>
  <property fmtid="{D5CDD505-2E9C-101B-9397-08002B2CF9AE}" pid="8" name="MSIP_Label_1da8032d-c4fe-48b8-9054-92634c9ea061_ContentBits">
    <vt:lpwstr>0</vt:lpwstr>
  </property>
  <property fmtid="{D5CDD505-2E9C-101B-9397-08002B2CF9AE}" pid="9" name="MSIP_Label_1da8032d-c4fe-48b8-9054-92634c9ea061_Tag">
    <vt:lpwstr>10, 3, 0, 1</vt:lpwstr>
  </property>
</Properties>
</file>